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JJ41">'[1]-'!$M$58</definedName>
    <definedName name="JJ42">'[1]-'!$M$59</definedName>
    <definedName name="JK41">'[1]-'!$N$58</definedName>
    <definedName name="JK42">'[1]-'!$N$59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<sst xmlns="http://schemas.openxmlformats.org/spreadsheetml/2006/main" count="1064" uniqueCount="871">
  <si>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</si>
  <si>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</si>
  <si>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</si>
  <si>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</si>
  <si>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</si>
  <si>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</si>
  <si>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</si>
  <si>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</si>
  <si>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</si>
  <si>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</si>
  <si>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</si>
  <si>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</si>
  <si>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</si>
  <si>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</si>
  <si>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</si>
  <si>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</si>
  <si>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</si>
  <si>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</si>
  <si>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</si>
  <si>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</si>
  <si>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</si>
  <si>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</si>
  <si>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</si>
  <si>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</si>
  <si>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</si>
  <si>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</si>
  <si>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</si>
  <si>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</si>
  <si>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</si>
  <si>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</si>
  <si>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</si>
  <si>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</si>
  <si>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</si>
  <si>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</si>
  <si>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</si>
  <si>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</si>
  <si>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</si>
  <si>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</si>
  <si>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</si>
  <si>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</si>
  <si>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</si>
  <si>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</si>
  <si>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</si>
  <si>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</si>
  <si>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</si>
  <si>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</si>
  <si>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</si>
  <si>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</si>
  <si>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</si>
  <si>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</si>
  <si>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</si>
  <si>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</si>
  <si>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</si>
  <si>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</si>
  <si>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</si>
  <si>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</si>
  <si>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</si>
  <si>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</si>
  <si>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</si>
  <si>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</si>
  <si>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</si>
  <si>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</si>
  <si>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</si>
  <si>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</si>
  <si>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</si>
  <si>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</si>
  <si>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</si>
  <si>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</si>
  <si>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</si>
  <si>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</si>
  <si>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</si>
  <si>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</si>
  <si>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</si>
  <si>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</si>
  <si>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</si>
  <si>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</si>
  <si>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</si>
  <si>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</si>
  <si>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</si>
  <si>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</si>
  <si>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</si>
  <si>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</si>
  <si>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</si>
  <si>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</si>
  <si>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</si>
  <si>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</si>
  <si>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</si>
  <si>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</si>
  <si>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</si>
  <si>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</si>
  <si>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</si>
  <si>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</si>
  <si>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</si>
  <si>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</si>
  <si>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</si>
  <si>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</si>
  <si>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</si>
  <si>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</si>
  <si>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</si>
  <si>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</si>
  <si>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</si>
  <si>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</si>
  <si>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</si>
  <si>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</si>
  <si>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</si>
  <si>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</si>
  <si>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</si>
  <si>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</si>
  <si>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</si>
  <si>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</si>
  <si>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</si>
  <si>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</si>
  <si>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</si>
  <si>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</si>
  <si>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</si>
  <si>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</si>
  <si>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</si>
  <si>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</si>
  <si>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</si>
  <si>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</si>
  <si>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</si>
  <si>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</si>
  <si>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</si>
  <si>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</si>
  <si>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</si>
  <si>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</si>
  <si>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</si>
  <si>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</si>
  <si>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</si>
  <si>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</si>
  <si>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</si>
  <si>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</si>
  <si>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</si>
  <si>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</si>
  <si>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</si>
  <si>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</si>
  <si>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</si>
  <si>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</si>
  <si>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</si>
  <si>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</si>
  <si>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</si>
  <si>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</si>
  <si>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</si>
  <si>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</si>
  <si>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</si>
  <si>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</si>
  <si>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</si>
  <si>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</si>
  <si>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</si>
  <si>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</si>
  <si>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</si>
  <si>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</si>
  <si>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</si>
  <si>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</si>
  <si>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</si>
  <si>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</si>
  <si>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</si>
  <si>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</si>
  <si>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</si>
  <si>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</si>
  <si>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</si>
  <si>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</si>
  <si>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</si>
  <si>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</si>
  <si>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</si>
  <si>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</si>
  <si>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</si>
  <si>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</si>
  <si>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</si>
  <si>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</si>
  <si>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</si>
  <si>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</si>
  <si>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</si>
  <si>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</si>
  <si>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</si>
  <si>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</si>
  <si>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</si>
  <si>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</si>
  <si>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</si>
  <si>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</si>
  <si>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</si>
  <si>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</si>
  <si>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</si>
  <si>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</si>
  <si>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</si>
  <si>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</si>
  <si>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</si>
  <si>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</si>
  <si>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</si>
  <si>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</si>
  <si>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</si>
  <si>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</si>
  <si>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</si>
  <si>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</si>
  <si>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</si>
  <si>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</si>
  <si>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</si>
  <si>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</si>
  <si>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</si>
  <si>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</si>
  <si>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</si>
  <si>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</si>
  <si>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</si>
  <si>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</si>
  <si>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</si>
  <si>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</si>
  <si>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</si>
  <si>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</si>
  <si>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</si>
  <si>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</si>
  <si>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</si>
  <si>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</si>
  <si>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</si>
  <si>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</si>
  <si>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</si>
  <si>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</si>
  <si>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</si>
  <si>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</si>
  <si>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</si>
  <si>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</si>
  <si>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</si>
  <si>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</si>
  <si>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</si>
  <si>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</si>
  <si>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</si>
  <si>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</si>
  <si>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</si>
  <si>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</si>
  <si>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</si>
  <si>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</si>
  <si>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</si>
  <si>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</si>
  <si>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</si>
  <si>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</si>
  <si>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</si>
  <si>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</si>
  <si>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</si>
  <si>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</si>
  <si>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</si>
  <si>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</si>
  <si>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</si>
  <si>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</si>
  <si>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</si>
  <si>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</si>
  <si>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</si>
  <si>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</si>
  <si>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</si>
  <si>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</si>
  <si>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</si>
  <si>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</si>
  <si>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</si>
  <si>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</si>
  <si>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</si>
  <si>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</si>
  <si>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</si>
  <si>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</si>
  <si>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</si>
  <si>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</si>
  <si>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</si>
  <si>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</si>
  <si>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</si>
  <si>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</si>
  <si>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</si>
  <si>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</si>
  <si>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</si>
  <si>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</si>
  <si>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</si>
  <si>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</si>
  <si>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</si>
  <si>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</si>
  <si>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</si>
  <si>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</si>
  <si>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</si>
  <si>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</si>
  <si>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</si>
  <si>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</si>
  <si>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</si>
  <si>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</si>
  <si>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</si>
  <si>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</si>
  <si>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</si>
  <si>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</si>
  <si>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</si>
  <si>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</si>
  <si>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</si>
  <si>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</si>
  <si>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</si>
  <si>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</si>
  <si>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</si>
  <si>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</si>
  <si>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</si>
  <si>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</si>
  <si>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</si>
  <si>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</si>
  <si>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</si>
  <si>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</si>
  <si>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</si>
  <si>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</si>
  <si>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</si>
  <si>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</si>
  <si>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</si>
  <si>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</si>
  <si>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</si>
  <si>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</si>
  <si>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</si>
  <si>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</si>
  <si>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</si>
  <si>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</si>
  <si>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</si>
  <si>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</si>
  <si>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</si>
  <si>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</si>
  <si>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</si>
  <si>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</si>
  <si>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</si>
  <si>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</si>
  <si>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</si>
  <si>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</si>
  <si>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</si>
  <si>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</si>
  <si>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</si>
  <si>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</si>
  <si>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</si>
  <si>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</si>
  <si>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</si>
  <si>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</si>
  <si>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</si>
  <si>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</si>
  <si>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</si>
  <si>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</si>
  <si>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</si>
  <si>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</si>
  <si>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</si>
  <si>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</si>
  <si>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</si>
  <si>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</si>
  <si>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</si>
  <si>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</si>
  <si>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</si>
  <si>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</si>
  <si>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</si>
  <si>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</si>
  <si>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</si>
  <si>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</si>
  <si>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</si>
  <si>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</si>
  <si>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</si>
  <si>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</si>
  <si>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</si>
  <si>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</si>
  <si>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</si>
  <si>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</si>
  <si>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</si>
  <si>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</si>
  <si>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</si>
  <si>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</si>
  <si>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</si>
  <si>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</si>
  <si>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</si>
  <si>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</si>
  <si>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</si>
  <si>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</si>
  <si>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</si>
  <si>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</si>
  <si>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</si>
  <si>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</si>
  <si>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</si>
  <si>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</si>
  <si>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</si>
  <si>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</si>
  <si>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</si>
  <si>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</si>
  <si>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</si>
  <si>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</si>
  <si>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</si>
  <si>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</si>
  <si>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</si>
  <si>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</si>
  <si>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</si>
  <si>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</si>
  <si>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</si>
  <si>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</si>
  <si>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</si>
  <si>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</si>
  <si>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</si>
  <si>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</si>
  <si>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</si>
  <si>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</si>
  <si>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</si>
  <si>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</si>
  <si>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</si>
  <si>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</si>
  <si>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</si>
  <si>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</si>
  <si>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</si>
  <si>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</si>
  <si>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</si>
  <si>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</si>
  <si>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</si>
  <si>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</si>
  <si>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</si>
  <si>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</si>
  <si>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</si>
  <si>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</si>
  <si>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</si>
  <si>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</si>
  <si>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</si>
  <si>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</si>
  <si>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</si>
  <si>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</si>
  <si>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</si>
  <si>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</si>
  <si>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</si>
  <si>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</si>
  <si>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</si>
  <si>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</si>
  <si>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</si>
  <si>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</si>
  <si>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</si>
  <si>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</si>
  <si>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</si>
  <si>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</si>
  <si>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</si>
  <si>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</si>
  <si>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</si>
  <si>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</si>
  <si>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</si>
  <si>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</si>
  <si>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</si>
  <si>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</si>
  <si>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</si>
  <si>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</si>
  <si>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</si>
  <si>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</si>
  <si>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</si>
  <si>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</si>
  <si>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</si>
  <si>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</si>
  <si>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</si>
  <si>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</si>
  <si>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</si>
  <si>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</si>
  <si>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</si>
  <si>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</si>
  <si>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</si>
  <si>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</si>
  <si>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</si>
  <si>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</si>
  <si>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</si>
  <si>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</si>
  <si>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</si>
  <si>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</si>
  <si>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</si>
  <si>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</si>
  <si>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</si>
  <si>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</si>
  <si>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</si>
  <si>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</si>
  <si>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</si>
  <si>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</si>
  <si>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</si>
  <si>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</si>
  <si>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</si>
  <si>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</si>
  <si>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</si>
  <si>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</si>
  <si>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</si>
  <si>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</si>
  <si>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</si>
  <si>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</si>
  <si>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</si>
  <si>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</si>
  <si>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</si>
  <si>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</si>
  <si>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</si>
  <si>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</si>
  <si>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</si>
  <si>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</si>
  <si>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</si>
  <si>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</si>
  <si>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</si>
  <si>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</si>
  <si>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</si>
  <si>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</si>
  <si>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</si>
  <si>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</si>
  <si>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</si>
  <si>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</si>
  <si>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</si>
  <si>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</si>
  <si>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</si>
  <si>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</si>
  <si>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</si>
  <si>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</si>
  <si>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</si>
  <si>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</si>
  <si>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</si>
  <si>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</si>
  <si>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</si>
  <si>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</si>
  <si>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</si>
  <si>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</si>
  <si>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</si>
  <si>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</si>
  <si>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</si>
  <si>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</si>
  <si>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</si>
  <si>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</si>
  <si>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</si>
  <si>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</si>
  <si>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</si>
  <si>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</si>
  <si>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</si>
  <si>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</si>
  <si>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</si>
  <si>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</si>
  <si>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</si>
  <si>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</si>
  <si>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</si>
  <si>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</si>
  <si>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</si>
  <si>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</si>
  <si>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</si>
  <si>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</si>
  <si>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</si>
  <si>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</si>
  <si>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</si>
  <si>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</si>
  <si>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</si>
  <si>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</si>
  <si>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</si>
  <si>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</si>
  <si>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</si>
  <si>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</si>
  <si>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</si>
  <si>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</si>
  <si>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</si>
  <si>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</si>
  <si>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</si>
  <si>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</si>
  <si>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</si>
  <si>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</si>
  <si>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</si>
  <si>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</si>
  <si>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</si>
  <si>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</si>
  <si>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</si>
  <si>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</si>
  <si>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</si>
  <si>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</si>
  <si>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</si>
  <si>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</si>
  <si>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</si>
  <si>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</si>
  <si>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</si>
  <si>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</si>
  <si>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</si>
  <si>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</si>
  <si>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</si>
  <si>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</si>
  <si>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</si>
  <si>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</si>
  <si>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</si>
  <si>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</si>
  <si>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</si>
  <si>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</si>
  <si>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</si>
  <si>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</si>
  <si>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</si>
  <si>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</si>
  <si>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</si>
  <si>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</si>
  <si>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</si>
  <si>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</si>
  <si>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</si>
  <si>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</si>
  <si>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</si>
  <si>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</si>
  <si>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</si>
  <si>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</si>
  <si>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</si>
  <si>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</si>
  <si>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</si>
  <si>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</si>
  <si>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</si>
  <si>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</si>
  <si>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</si>
  <si>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</si>
  <si>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</si>
  <si>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</si>
  <si>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</si>
  <si>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</si>
  <si>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</si>
  <si>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</si>
  <si>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</si>
  <si>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</si>
  <si>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</si>
  <si>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</si>
  <si>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</si>
  <si>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</si>
  <si>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</si>
  <si>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</si>
  <si>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</si>
  <si>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</si>
  <si>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</si>
  <si>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</si>
  <si>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</si>
  <si>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</si>
  <si>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</si>
  <si>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</si>
  <si>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</si>
  <si>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</si>
  <si>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</si>
  <si>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</si>
  <si>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</si>
  <si>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</si>
  <si>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</si>
  <si>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</si>
  <si>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</si>
  <si>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</si>
  <si>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</si>
  <si>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</si>
  <si>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</si>
  <si>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</si>
  <si>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</si>
  <si>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</si>
  <si>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</si>
  <si>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</si>
  <si>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</si>
  <si>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</si>
  <si>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</si>
  <si>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</si>
  <si>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</si>
  <si>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</si>
  <si>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</si>
  <si>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</si>
  <si>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</si>
  <si>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</si>
  <si>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</si>
  <si>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</si>
  <si>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</si>
  <si>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</si>
  <si>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</si>
  <si>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</si>
  <si>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</si>
  <si>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</si>
  <si>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</si>
  <si>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</si>
  <si>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</si>
  <si>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</si>
  <si>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</si>
  <si>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</si>
  <si>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</si>
  <si>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</si>
  <si>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</si>
  <si>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</si>
  <si>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</si>
  <si>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</si>
  <si>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</si>
  <si>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</si>
  <si>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</si>
  <si>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</si>
  <si>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</si>
  <si>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</si>
  <si>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</si>
  <si>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</si>
  <si>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</si>
  <si>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</si>
  <si>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</si>
  <si>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</si>
  <si>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</si>
  <si>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</si>
  <si>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</si>
  <si>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</si>
  <si>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</si>
  <si>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</si>
  <si>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</si>
  <si>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</si>
  <si>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</si>
  <si>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</si>
  <si>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</si>
  <si>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</si>
  <si>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</si>
  <si>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</si>
  <si>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</si>
  <si>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</si>
  <si>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</si>
  <si>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</si>
  <si>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</si>
  <si>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</si>
  <si>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</si>
  <si>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</si>
  <si>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</si>
  <si>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</si>
  <si>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</si>
  <si>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</si>
  <si>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</si>
  <si>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</si>
  <si>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</si>
  <si>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</si>
  <si>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</si>
  <si>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</si>
  <si>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</si>
  <si>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</si>
  <si>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</si>
  <si>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</si>
  <si>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</si>
  <si>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</si>
  <si>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</si>
  <si>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</si>
  <si>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</si>
  <si>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</si>
  <si>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</si>
  <si>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</si>
  <si>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</si>
  <si>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</si>
  <si>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</si>
  <si>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</si>
  <si>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</si>
  <si>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</si>
  <si>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</si>
  <si>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</si>
  <si>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</si>
  <si>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</si>
  <si>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</si>
  <si>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</si>
  <si>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</si>
  <si>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</si>
  <si>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</si>
  <si>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</si>
  <si>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</si>
  <si>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</si>
  <si>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</si>
  <si>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</si>
  <si>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</si>
  <si>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</si>
  <si>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</si>
  <si>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</si>
  <si>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</si>
  <si>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</si>
  <si>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</si>
  <si>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</si>
  <si>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</si>
  <si>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</si>
  <si>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</si>
  <si>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</si>
  <si>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</si>
  <si>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</si>
  <si>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</si>
  <si>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</si>
  <si>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</si>
  <si>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</si>
  <si>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</si>
  <si>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</si>
  <si>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</si>
  <si>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</si>
  <si>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</si>
  <si>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</si>
  <si>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</si>
  <si>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</si>
  <si>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</si>
  <si>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</si>
  <si>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</si>
  <si>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</si>
  <si>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</si>
  <si>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</si>
  <si>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</si>
  <si>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</si>
  <si>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</si>
  <si>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</si>
  <si>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</si>
  <si>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</si>
  <si>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</si>
  <si>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</si>
  <si>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</si>
  <si>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</si>
  <si>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</si>
  <si>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</si>
  <si>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</si>
  <si>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</si>
  <si>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</si>
  <si>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</si>
  <si>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</si>
  <si>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</si>
  <si>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</si>
  <si>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</si>
  <si>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</si>
  <si>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</si>
  <si>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</si>
  <si>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</si>
  <si>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</si>
  <si>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</si>
  <si>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</si>
  <si>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</si>
  <si>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</si>
  <si>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</si>
  <si>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</si>
  <si>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</si>
  <si>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</si>
  <si>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</si>
  <si>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</si>
  <si>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</si>
  <si>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</si>
  <si>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</si>
  <si>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</si>
  <si>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</si>
  <si>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</si>
  <si>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</si>
  <si>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</si>
  <si>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</si>
  <si>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</si>
  <si>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</si>
  <si>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</si>
  <si>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</si>
  <si>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</si>
  <si>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</si>
  <si>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</si>
  <si>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</si>
  <si>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</si>
  <si>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</si>
  <si>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</si>
  <si>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</si>
  <si>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</si>
  <si>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</si>
  <si>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</si>
  <si>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</si>
  <si>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</si>
  <si>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</si>
  <si>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</si>
  <si>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</si>
  <si>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</si>
  <si>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</si>
  <si>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</si>
  <si>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</si>
  <si>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</si>
  <si>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</si>
  <si>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</si>
  <si>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</si>
  <si>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</si>
  <si>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</si>
  <si>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</si>
  <si>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</si>
  <si>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</si>
  <si>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</si>
  <si>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</si>
  <si>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</si>
  <si>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</si>
  <si>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</si>
  <si>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</si>
  <si>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</si>
  <si>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</si>
  <si>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</si>
  <si>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</si>
  <si>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</si>
  <si>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</si>
  <si>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</si>
  <si>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</si>
  <si>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</si>
  <si>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</si>
  <si>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</si>
  <si>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</si>
  <si>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</si>
  <si>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</si>
  <si>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</si>
  <si>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</si>
  <si>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2. "Дедракс" АД</t>
  </si>
  <si>
    <t>3. "Инстор Медия" ЕООД</t>
  </si>
  <si>
    <t>4. "Дигитал Принт" ЕООД</t>
  </si>
  <si>
    <t>5. "Типо Принт" ООД</t>
  </si>
  <si>
    <t>01.01.2015 - 30.06.2015 г.</t>
  </si>
  <si>
    <t>Дата на съставяне: 29.07.2015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</si>
</sst>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  <xf numFmtId="0" fontId="22" fillId="0" borderId="0" xfId="29" applyFont="1" applyAlignment="1" applyProtection="1">
      <alignment vertical="center"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O_Dedrax%20AD%20-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баланс"/>
      <sheetName val="ОД"/>
      <sheetName val="ОВД"/>
      <sheetName val="ОПП"/>
      <sheetName val="СК"/>
      <sheetName val="ДА"/>
      <sheetName val="фин.А"/>
      <sheetName val="вземания"/>
      <sheetName val="отсрочени.Д"/>
      <sheetName val="МЗ"/>
      <sheetName val="ПС"/>
      <sheetName val="ОК"/>
      <sheetName val="упр.К"/>
      <sheetName val="Рез."/>
      <sheetName val="ФР"/>
      <sheetName val="фин.П"/>
      <sheetName val="задължения"/>
      <sheetName val="други.А+П"/>
      <sheetName val="Приходи"/>
      <sheetName val="Разходи"/>
      <sheetName val="условни.А+П"/>
      <sheetName val="риск"/>
      <sheetName val="СЛ"/>
      <sheetName val="еф. дан. ст."/>
      <sheetName val="Д.ДВД"/>
      <sheetName val="равн.Д"/>
      <sheetName val="дог.строителство"/>
      <sheetName val="грешки"/>
      <sheetName val="НПАкция"/>
      <sheetName val="доход-ръков."/>
      <sheetName val="сегменти"/>
      <sheetName val="СЛ.2"/>
      <sheetName val="коефициенти"/>
      <sheetName val="B"/>
      <sheetName val="O"/>
      <sheetName val="движ.ДВД"/>
      <sheetName val="-"/>
    </sheetNames>
    <sheetDataSet>
      <sheetData sheetId="37">
        <row r="58">
          <cell r="M58" t="str">
            <v>СОП „Ейч Ел Би България” ООД</v>
          </cell>
          <cell r="N58" t="str">
            <v>СОП „Ейч Ел Би България” ООД</v>
          </cell>
        </row>
        <row r="59">
          <cell r="M59">
            <v>40997</v>
          </cell>
          <cell r="N5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3">
      <selection activeCell="A1" sqref="A1"/>
    </sheetView>
  </sheetViews>
  <sheetFormatPr defaultColWidth="9.140625" defaultRowHeight="12.75"/>
  <cols>
    <col min="1" max="1" width="43.7109375" style="450" customWidth="1"/>
    <col min="2" max="2" width="9.8515625" style="450" customWidth="1"/>
    <col min="3" max="4" width="12.00390625" style="450" customWidth="1"/>
    <col min="5" max="5" width="70.7109375" style="450" customWidth="1"/>
    <col min="6" max="6" width="9.421875" style="454" customWidth="1"/>
    <col min="7" max="7" width="12.00390625" style="450" customWidth="1"/>
    <col min="8" max="8" width="12.00390625" style="455" customWidth="1"/>
    <col min="9" max="9" width="3.421875" style="395" customWidth="1"/>
    <col min="10" max="16384" width="9.28125" style="395" customWidth="1"/>
  </cols>
  <sheetData>
    <row r="1" spans="1:8" ht="15">
      <c r="A1" s="389" t="s">
        <v>278</v>
      </c>
      <c r="B1" s="390"/>
      <c r="C1" s="391"/>
      <c r="D1" s="391"/>
      <c r="E1" s="391"/>
      <c r="F1" s="392"/>
      <c r="G1" s="393"/>
      <c r="H1" s="394"/>
    </row>
    <row r="2" spans="1:8" ht="15">
      <c r="A2" s="396"/>
      <c r="B2" s="396"/>
      <c r="C2" s="397"/>
      <c r="D2" s="397"/>
      <c r="E2" s="397"/>
      <c r="F2" s="392"/>
      <c r="G2" s="393"/>
      <c r="H2" s="394"/>
    </row>
    <row r="3" spans="1:8" ht="15">
      <c r="A3" s="398" t="s">
        <v>0</v>
      </c>
      <c r="B3" s="389"/>
      <c r="C3" s="389"/>
      <c r="D3" s="389"/>
      <c r="E3" s="399" t="s">
        <v>856</v>
      </c>
      <c r="F3" s="400" t="s">
        <v>1</v>
      </c>
      <c r="G3" s="394"/>
      <c r="H3" s="401">
        <v>130472125</v>
      </c>
    </row>
    <row r="4" spans="1:8" ht="15">
      <c r="A4" s="398" t="s">
        <v>279</v>
      </c>
      <c r="B4" s="353"/>
      <c r="C4" s="353"/>
      <c r="D4" s="402"/>
      <c r="E4" s="403" t="s">
        <v>273</v>
      </c>
      <c r="F4" s="392" t="s">
        <v>2</v>
      </c>
      <c r="G4" s="393"/>
      <c r="H4" s="401" t="s">
        <v>23</v>
      </c>
    </row>
    <row r="5" spans="1:8" ht="15">
      <c r="A5" s="398" t="s">
        <v>3</v>
      </c>
      <c r="B5" s="389"/>
      <c r="C5" s="389"/>
      <c r="D5" s="389"/>
      <c r="E5" s="404" t="s">
        <v>869</v>
      </c>
      <c r="F5" s="392"/>
      <c r="G5" s="393"/>
      <c r="H5" s="405"/>
    </row>
    <row r="6" spans="1:8" ht="15">
      <c r="A6" s="398"/>
      <c r="B6" s="398"/>
      <c r="C6" s="406"/>
      <c r="D6" s="405"/>
      <c r="E6" s="405"/>
      <c r="F6" s="392"/>
      <c r="G6" s="393"/>
      <c r="H6" s="405" t="s">
        <v>277</v>
      </c>
    </row>
    <row r="7" spans="1:8" ht="28.5">
      <c r="A7" s="459" t="s">
        <v>280</v>
      </c>
      <c r="B7" s="407" t="s">
        <v>5</v>
      </c>
      <c r="C7" s="460" t="s">
        <v>6</v>
      </c>
      <c r="D7" s="460" t="s">
        <v>281</v>
      </c>
      <c r="E7" s="155" t="s">
        <v>282</v>
      </c>
      <c r="F7" s="407" t="s">
        <v>5</v>
      </c>
      <c r="G7" s="460" t="s">
        <v>283</v>
      </c>
      <c r="H7" s="460" t="s">
        <v>7</v>
      </c>
    </row>
    <row r="8" spans="1:8" ht="14.25">
      <c r="A8" s="407" t="s">
        <v>8</v>
      </c>
      <c r="B8" s="407" t="s">
        <v>9</v>
      </c>
      <c r="C8" s="407">
        <v>1</v>
      </c>
      <c r="D8" s="407">
        <v>2</v>
      </c>
      <c r="E8" s="155" t="s">
        <v>8</v>
      </c>
      <c r="F8" s="407" t="s">
        <v>9</v>
      </c>
      <c r="G8" s="407">
        <v>1</v>
      </c>
      <c r="H8" s="407">
        <v>2</v>
      </c>
    </row>
    <row r="9" spans="1:8" ht="15">
      <c r="A9" s="410" t="s">
        <v>284</v>
      </c>
      <c r="B9" s="408"/>
      <c r="C9" s="409"/>
      <c r="D9" s="409"/>
      <c r="E9" s="410" t="s">
        <v>285</v>
      </c>
      <c r="F9" s="457"/>
      <c r="G9" s="458"/>
      <c r="H9" s="458"/>
    </row>
    <row r="10" spans="1:8" ht="15">
      <c r="A10" s="412" t="s">
        <v>286</v>
      </c>
      <c r="B10" s="411"/>
      <c r="C10" s="409"/>
      <c r="D10" s="409"/>
      <c r="E10" s="412" t="s">
        <v>287</v>
      </c>
      <c r="F10" s="458"/>
      <c r="G10" s="458"/>
      <c r="H10" s="458"/>
    </row>
    <row r="11" spans="1:8" ht="15">
      <c r="A11" s="412" t="s">
        <v>288</v>
      </c>
      <c r="B11" s="413" t="s">
        <v>289</v>
      </c>
      <c r="C11" s="461">
        <v>2848</v>
      </c>
      <c r="D11" s="461">
        <v>2848</v>
      </c>
      <c r="E11" s="412" t="s">
        <v>290</v>
      </c>
      <c r="F11" s="414" t="s">
        <v>291</v>
      </c>
      <c r="G11" s="461">
        <v>15000</v>
      </c>
      <c r="H11" s="461">
        <v>15000</v>
      </c>
    </row>
    <row r="12" spans="1:8" ht="15">
      <c r="A12" s="412" t="s">
        <v>292</v>
      </c>
      <c r="B12" s="413" t="s">
        <v>293</v>
      </c>
      <c r="C12" s="461"/>
      <c r="D12" s="461"/>
      <c r="E12" s="412" t="s">
        <v>294</v>
      </c>
      <c r="F12" s="414" t="s">
        <v>295</v>
      </c>
      <c r="G12" s="463">
        <v>15000</v>
      </c>
      <c r="H12" s="463">
        <v>15000</v>
      </c>
    </row>
    <row r="13" spans="1:8" ht="15">
      <c r="A13" s="412" t="s">
        <v>296</v>
      </c>
      <c r="B13" s="413" t="s">
        <v>297</v>
      </c>
      <c r="C13" s="461">
        <v>9137</v>
      </c>
      <c r="D13" s="461">
        <v>10188</v>
      </c>
      <c r="E13" s="412" t="s">
        <v>298</v>
      </c>
      <c r="F13" s="414" t="s">
        <v>299</v>
      </c>
      <c r="G13" s="463"/>
      <c r="H13" s="463"/>
    </row>
    <row r="14" spans="1:8" ht="15">
      <c r="A14" s="412" t="s">
        <v>300</v>
      </c>
      <c r="B14" s="413" t="s">
        <v>301</v>
      </c>
      <c r="C14" s="461"/>
      <c r="D14" s="461"/>
      <c r="E14" s="415" t="s">
        <v>302</v>
      </c>
      <c r="F14" s="414" t="s">
        <v>303</v>
      </c>
      <c r="G14" s="464"/>
      <c r="H14" s="464"/>
    </row>
    <row r="15" spans="1:8" ht="15">
      <c r="A15" s="412" t="s">
        <v>304</v>
      </c>
      <c r="B15" s="413" t="s">
        <v>305</v>
      </c>
      <c r="C15" s="461">
        <v>24</v>
      </c>
      <c r="D15" s="461"/>
      <c r="E15" s="415" t="s">
        <v>306</v>
      </c>
      <c r="F15" s="414" t="s">
        <v>307</v>
      </c>
      <c r="G15" s="464"/>
      <c r="H15" s="464"/>
    </row>
    <row r="16" spans="1:8" ht="15">
      <c r="A16" s="412" t="s">
        <v>308</v>
      </c>
      <c r="B16" s="416" t="s">
        <v>309</v>
      </c>
      <c r="C16" s="461">
        <v>113</v>
      </c>
      <c r="D16" s="461">
        <v>127</v>
      </c>
      <c r="E16" s="415" t="s">
        <v>310</v>
      </c>
      <c r="F16" s="414" t="s">
        <v>311</v>
      </c>
      <c r="G16" s="464"/>
      <c r="H16" s="464"/>
    </row>
    <row r="17" spans="1:18" ht="25.5">
      <c r="A17" s="412" t="s">
        <v>852</v>
      </c>
      <c r="B17" s="413" t="s">
        <v>312</v>
      </c>
      <c r="C17" s="461"/>
      <c r="D17" s="461"/>
      <c r="E17" s="415" t="s">
        <v>313</v>
      </c>
      <c r="F17" s="417" t="s">
        <v>10</v>
      </c>
      <c r="G17" s="423">
        <f>G11+G14+G15+G16</f>
        <v>15000</v>
      </c>
      <c r="H17" s="423">
        <f>H11+H14+H15+H16</f>
        <v>15000</v>
      </c>
      <c r="I17" s="418"/>
      <c r="J17" s="418"/>
      <c r="K17" s="418"/>
      <c r="L17" s="418"/>
      <c r="M17" s="418"/>
      <c r="N17" s="418"/>
      <c r="O17" s="418"/>
      <c r="P17" s="418"/>
      <c r="Q17" s="418"/>
      <c r="R17" s="418"/>
    </row>
    <row r="18" spans="1:8" ht="15">
      <c r="A18" s="412" t="s">
        <v>314</v>
      </c>
      <c r="B18" s="413" t="s">
        <v>315</v>
      </c>
      <c r="C18" s="461">
        <v>1789</v>
      </c>
      <c r="D18" s="461">
        <v>1800</v>
      </c>
      <c r="E18" s="412" t="s">
        <v>316</v>
      </c>
      <c r="F18" s="465"/>
      <c r="G18" s="438"/>
      <c r="H18" s="438"/>
    </row>
    <row r="19" spans="1:15" ht="15">
      <c r="A19" s="412" t="s">
        <v>11</v>
      </c>
      <c r="B19" s="419" t="s">
        <v>317</v>
      </c>
      <c r="C19" s="423">
        <f>SUM(C11:C18)</f>
        <v>13911</v>
      </c>
      <c r="D19" s="423">
        <f>SUM(D11:D18)</f>
        <v>14963</v>
      </c>
      <c r="E19" s="412" t="s">
        <v>318</v>
      </c>
      <c r="F19" s="414" t="s">
        <v>319</v>
      </c>
      <c r="G19" s="461"/>
      <c r="H19" s="461"/>
      <c r="I19" s="418"/>
      <c r="J19" s="418"/>
      <c r="K19" s="418"/>
      <c r="L19" s="418"/>
      <c r="M19" s="418"/>
      <c r="N19" s="418"/>
      <c r="O19" s="418"/>
    </row>
    <row r="20" spans="1:8" ht="15">
      <c r="A20" s="412" t="s">
        <v>320</v>
      </c>
      <c r="B20" s="419" t="s">
        <v>321</v>
      </c>
      <c r="C20" s="461"/>
      <c r="D20" s="461"/>
      <c r="E20" s="412" t="s">
        <v>322</v>
      </c>
      <c r="F20" s="414" t="s">
        <v>12</v>
      </c>
      <c r="G20" s="467"/>
      <c r="H20" s="467"/>
    </row>
    <row r="21" spans="1:18" ht="15">
      <c r="A21" s="412" t="s">
        <v>323</v>
      </c>
      <c r="B21" s="420" t="s">
        <v>324</v>
      </c>
      <c r="C21" s="461"/>
      <c r="D21" s="461"/>
      <c r="E21" s="421" t="s">
        <v>325</v>
      </c>
      <c r="F21" s="414" t="s">
        <v>326</v>
      </c>
      <c r="G21" s="485">
        <f>SUM(G22:G24)</f>
        <v>3668</v>
      </c>
      <c r="H21" s="485">
        <f>SUM(H22:H24)</f>
        <v>3668</v>
      </c>
      <c r="I21" s="418"/>
      <c r="J21" s="418"/>
      <c r="K21" s="418"/>
      <c r="L21" s="418"/>
      <c r="M21" s="422"/>
      <c r="N21" s="418"/>
      <c r="O21" s="418"/>
      <c r="P21" s="418"/>
      <c r="Q21" s="418"/>
      <c r="R21" s="418"/>
    </row>
    <row r="22" spans="1:8" ht="15">
      <c r="A22" s="412" t="s">
        <v>327</v>
      </c>
      <c r="B22" s="413"/>
      <c r="C22" s="423"/>
      <c r="D22" s="423"/>
      <c r="E22" s="415" t="s">
        <v>328</v>
      </c>
      <c r="F22" s="414" t="s">
        <v>13</v>
      </c>
      <c r="G22" s="461">
        <v>3668</v>
      </c>
      <c r="H22" s="461">
        <v>3668</v>
      </c>
    </row>
    <row r="23" spans="1:13" ht="15">
      <c r="A23" s="412" t="s">
        <v>329</v>
      </c>
      <c r="B23" s="413" t="s">
        <v>330</v>
      </c>
      <c r="C23" s="461">
        <v>56</v>
      </c>
      <c r="D23" s="461">
        <v>104</v>
      </c>
      <c r="E23" s="424" t="s">
        <v>331</v>
      </c>
      <c r="F23" s="414" t="s">
        <v>14</v>
      </c>
      <c r="G23" s="461"/>
      <c r="H23" s="461"/>
      <c r="M23" s="425"/>
    </row>
    <row r="24" spans="1:8" ht="15">
      <c r="A24" s="412" t="s">
        <v>332</v>
      </c>
      <c r="B24" s="413" t="s">
        <v>333</v>
      </c>
      <c r="C24" s="461">
        <v>587</v>
      </c>
      <c r="D24" s="461">
        <v>631</v>
      </c>
      <c r="E24" s="412" t="s">
        <v>334</v>
      </c>
      <c r="F24" s="414" t="s">
        <v>15</v>
      </c>
      <c r="G24" s="461"/>
      <c r="H24" s="461"/>
    </row>
    <row r="25" spans="1:18" ht="15">
      <c r="A25" s="412" t="s">
        <v>335</v>
      </c>
      <c r="B25" s="413" t="s">
        <v>336</v>
      </c>
      <c r="C25" s="461"/>
      <c r="D25" s="461"/>
      <c r="E25" s="424" t="s">
        <v>16</v>
      </c>
      <c r="F25" s="417" t="s">
        <v>337</v>
      </c>
      <c r="G25" s="423">
        <f>G19+G20+G21</f>
        <v>3668</v>
      </c>
      <c r="H25" s="423">
        <f>H19+H20+H21</f>
        <v>3668</v>
      </c>
      <c r="I25" s="418"/>
      <c r="J25" s="418"/>
      <c r="K25" s="418"/>
      <c r="L25" s="418"/>
      <c r="M25" s="422"/>
      <c r="N25" s="418"/>
      <c r="O25" s="418"/>
      <c r="P25" s="418"/>
      <c r="Q25" s="418"/>
      <c r="R25" s="418"/>
    </row>
    <row r="26" spans="1:8" ht="15">
      <c r="A26" s="412" t="s">
        <v>17</v>
      </c>
      <c r="B26" s="413" t="s">
        <v>338</v>
      </c>
      <c r="C26" s="461">
        <v>301</v>
      </c>
      <c r="D26" s="461">
        <v>363</v>
      </c>
      <c r="E26" s="412" t="s">
        <v>339</v>
      </c>
      <c r="F26" s="465"/>
      <c r="G26" s="438"/>
      <c r="H26" s="438"/>
    </row>
    <row r="27" spans="1:18" ht="15">
      <c r="A27" s="412" t="s">
        <v>340</v>
      </c>
      <c r="B27" s="420" t="s">
        <v>341</v>
      </c>
      <c r="C27" s="423">
        <f>SUM(C23:C26)</f>
        <v>944</v>
      </c>
      <c r="D27" s="423">
        <f>SUM(D23:D26)</f>
        <v>1098</v>
      </c>
      <c r="E27" s="424" t="s">
        <v>342</v>
      </c>
      <c r="F27" s="414" t="s">
        <v>343</v>
      </c>
      <c r="G27" s="423">
        <f>SUM(G28:G30)</f>
        <v>2990</v>
      </c>
      <c r="H27" s="423">
        <f>SUM(H28:H30)</f>
        <v>5123</v>
      </c>
      <c r="I27" s="418"/>
      <c r="J27" s="418"/>
      <c r="K27" s="418"/>
      <c r="L27" s="418"/>
      <c r="M27" s="422"/>
      <c r="N27" s="418"/>
      <c r="O27" s="418"/>
      <c r="P27" s="418"/>
      <c r="Q27" s="418"/>
      <c r="R27" s="418"/>
    </row>
    <row r="28" spans="1:8" ht="15">
      <c r="A28" s="412"/>
      <c r="B28" s="413"/>
      <c r="C28" s="426"/>
      <c r="D28" s="426"/>
      <c r="E28" s="412" t="s">
        <v>344</v>
      </c>
      <c r="F28" s="414" t="s">
        <v>18</v>
      </c>
      <c r="G28" s="461">
        <v>5628</v>
      </c>
      <c r="H28" s="461">
        <v>5628</v>
      </c>
    </row>
    <row r="29" spans="1:13" ht="15">
      <c r="A29" s="412" t="s">
        <v>345</v>
      </c>
      <c r="B29" s="413"/>
      <c r="C29" s="426"/>
      <c r="D29" s="426"/>
      <c r="E29" s="421" t="s">
        <v>346</v>
      </c>
      <c r="F29" s="414" t="s">
        <v>19</v>
      </c>
      <c r="G29" s="464">
        <v>-2638</v>
      </c>
      <c r="H29" s="464">
        <v>-505</v>
      </c>
      <c r="M29" s="425"/>
    </row>
    <row r="30" spans="1:8" ht="15">
      <c r="A30" s="412" t="s">
        <v>347</v>
      </c>
      <c r="B30" s="413" t="s">
        <v>348</v>
      </c>
      <c r="C30" s="462"/>
      <c r="D30" s="462"/>
      <c r="E30" s="412" t="s">
        <v>349</v>
      </c>
      <c r="F30" s="414" t="s">
        <v>350</v>
      </c>
      <c r="G30" s="467"/>
      <c r="H30" s="467"/>
    </row>
    <row r="31" spans="1:13" ht="15">
      <c r="A31" s="412" t="s">
        <v>351</v>
      </c>
      <c r="B31" s="413" t="s">
        <v>352</v>
      </c>
      <c r="C31" s="466"/>
      <c r="D31" s="466"/>
      <c r="E31" s="424" t="s">
        <v>353</v>
      </c>
      <c r="F31" s="414" t="s">
        <v>354</v>
      </c>
      <c r="G31" s="461">
        <v>54</v>
      </c>
      <c r="H31" s="461"/>
      <c r="M31" s="425"/>
    </row>
    <row r="32" spans="1:15" ht="15">
      <c r="A32" s="412" t="s">
        <v>355</v>
      </c>
      <c r="B32" s="420" t="s">
        <v>356</v>
      </c>
      <c r="C32" s="426">
        <f>C30+C31</f>
        <v>0</v>
      </c>
      <c r="D32" s="426">
        <f>D30+D31</f>
        <v>0</v>
      </c>
      <c r="E32" s="415" t="s">
        <v>357</v>
      </c>
      <c r="F32" s="414" t="s">
        <v>358</v>
      </c>
      <c r="G32" s="464"/>
      <c r="H32" s="464">
        <v>-2133</v>
      </c>
      <c r="I32" s="418"/>
      <c r="J32" s="418"/>
      <c r="K32" s="418"/>
      <c r="L32" s="418"/>
      <c r="M32" s="418"/>
      <c r="N32" s="418"/>
      <c r="O32" s="418"/>
    </row>
    <row r="33" spans="1:18" ht="15">
      <c r="A33" s="412" t="s">
        <v>359</v>
      </c>
      <c r="B33" s="416"/>
      <c r="C33" s="426"/>
      <c r="D33" s="426"/>
      <c r="E33" s="424" t="s">
        <v>20</v>
      </c>
      <c r="F33" s="417" t="s">
        <v>360</v>
      </c>
      <c r="G33" s="423">
        <f>G27+G31+G32</f>
        <v>3044</v>
      </c>
      <c r="H33" s="423">
        <f>H27+H31+H32</f>
        <v>2990</v>
      </c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4" ht="15">
      <c r="A34" s="412" t="s">
        <v>361</v>
      </c>
      <c r="B34" s="416" t="s">
        <v>362</v>
      </c>
      <c r="C34" s="426">
        <f>SUM(C35:C38)</f>
        <v>3409</v>
      </c>
      <c r="D34" s="426">
        <f>SUM(D35:D38)</f>
        <v>425</v>
      </c>
      <c r="E34" s="412"/>
      <c r="F34" s="428"/>
      <c r="G34" s="438"/>
      <c r="H34" s="438"/>
      <c r="I34" s="418"/>
      <c r="J34" s="418"/>
      <c r="K34" s="418"/>
      <c r="L34" s="418"/>
      <c r="M34" s="418"/>
      <c r="N34" s="418"/>
    </row>
    <row r="35" spans="1:8" ht="15">
      <c r="A35" s="412" t="s">
        <v>363</v>
      </c>
      <c r="B35" s="413" t="s">
        <v>364</v>
      </c>
      <c r="C35" s="462">
        <v>3409</v>
      </c>
      <c r="D35" s="462">
        <v>425</v>
      </c>
      <c r="E35" s="427"/>
      <c r="F35" s="438"/>
      <c r="G35" s="438"/>
      <c r="H35" s="438"/>
    </row>
    <row r="36" spans="1:18" ht="15">
      <c r="A36" s="412" t="s">
        <v>365</v>
      </c>
      <c r="B36" s="413" t="s">
        <v>366</v>
      </c>
      <c r="C36" s="462"/>
      <c r="D36" s="462"/>
      <c r="E36" s="412" t="s">
        <v>367</v>
      </c>
      <c r="F36" s="428" t="s">
        <v>21</v>
      </c>
      <c r="G36" s="423">
        <f>G25+G17+G33</f>
        <v>21712</v>
      </c>
      <c r="H36" s="423">
        <f>H25+H17+H33</f>
        <v>21658</v>
      </c>
      <c r="I36" s="418"/>
      <c r="J36" s="418"/>
      <c r="K36" s="418"/>
      <c r="L36" s="418"/>
      <c r="M36" s="418"/>
      <c r="N36" s="418"/>
      <c r="O36" s="418"/>
      <c r="P36" s="418"/>
      <c r="Q36" s="418"/>
      <c r="R36" s="418"/>
    </row>
    <row r="37" spans="1:13" ht="15">
      <c r="A37" s="412" t="s">
        <v>368</v>
      </c>
      <c r="B37" s="413" t="s">
        <v>369</v>
      </c>
      <c r="C37" s="462"/>
      <c r="D37" s="462"/>
      <c r="E37" s="412"/>
      <c r="F37" s="433"/>
      <c r="G37" s="438"/>
      <c r="H37" s="438"/>
      <c r="M37" s="425"/>
    </row>
    <row r="38" spans="1:8" ht="15">
      <c r="A38" s="412" t="s">
        <v>370</v>
      </c>
      <c r="B38" s="413" t="s">
        <v>371</v>
      </c>
      <c r="C38" s="462"/>
      <c r="D38" s="462"/>
      <c r="E38" s="429"/>
      <c r="F38" s="438"/>
      <c r="G38" s="438"/>
      <c r="H38" s="438"/>
    </row>
    <row r="39" spans="1:15" ht="15">
      <c r="A39" s="412" t="s">
        <v>372</v>
      </c>
      <c r="B39" s="413" t="s">
        <v>373</v>
      </c>
      <c r="C39" s="426">
        <f>C40+C41+C43</f>
        <v>0</v>
      </c>
      <c r="D39" s="426">
        <f>D40+D41+D43</f>
        <v>0</v>
      </c>
      <c r="E39" s="430" t="s">
        <v>374</v>
      </c>
      <c r="F39" s="428" t="s">
        <v>22</v>
      </c>
      <c r="G39" s="467"/>
      <c r="H39" s="467"/>
      <c r="I39" s="418"/>
      <c r="J39" s="418"/>
      <c r="K39" s="418"/>
      <c r="L39" s="418"/>
      <c r="M39" s="422"/>
      <c r="N39" s="418"/>
      <c r="O39" s="418"/>
    </row>
    <row r="40" spans="1:8" ht="15">
      <c r="A40" s="412" t="s">
        <v>375</v>
      </c>
      <c r="B40" s="413" t="s">
        <v>376</v>
      </c>
      <c r="C40" s="461"/>
      <c r="D40" s="461"/>
      <c r="E40" s="415"/>
      <c r="F40" s="433"/>
      <c r="G40" s="438"/>
      <c r="H40" s="438"/>
    </row>
    <row r="41" spans="1:8" ht="15">
      <c r="A41" s="412" t="s">
        <v>377</v>
      </c>
      <c r="B41" s="413" t="s">
        <v>378</v>
      </c>
      <c r="C41" s="461"/>
      <c r="D41" s="461"/>
      <c r="E41" s="430" t="s">
        <v>379</v>
      </c>
      <c r="F41" s="438"/>
      <c r="G41" s="438"/>
      <c r="H41" s="438"/>
    </row>
    <row r="42" spans="1:8" ht="15">
      <c r="A42" s="412" t="s">
        <v>380</v>
      </c>
      <c r="B42" s="413" t="s">
        <v>381</v>
      </c>
      <c r="C42" s="463"/>
      <c r="D42" s="463"/>
      <c r="E42" s="412" t="s">
        <v>382</v>
      </c>
      <c r="F42" s="438"/>
      <c r="G42" s="438"/>
      <c r="H42" s="438"/>
    </row>
    <row r="43" spans="1:13" ht="15">
      <c r="A43" s="412" t="s">
        <v>383</v>
      </c>
      <c r="B43" s="413" t="s">
        <v>384</v>
      </c>
      <c r="C43" s="461"/>
      <c r="D43" s="461"/>
      <c r="E43" s="415" t="s">
        <v>385</v>
      </c>
      <c r="F43" s="414" t="s">
        <v>386</v>
      </c>
      <c r="G43" s="461">
        <v>4458</v>
      </c>
      <c r="H43" s="461"/>
      <c r="M43" s="425"/>
    </row>
    <row r="44" spans="1:8" ht="15">
      <c r="A44" s="412" t="s">
        <v>387</v>
      </c>
      <c r="B44" s="413" t="s">
        <v>388</v>
      </c>
      <c r="C44" s="462"/>
      <c r="D44" s="462"/>
      <c r="E44" s="431" t="s">
        <v>389</v>
      </c>
      <c r="F44" s="414" t="s">
        <v>390</v>
      </c>
      <c r="G44" s="461">
        <v>6926</v>
      </c>
      <c r="H44" s="461">
        <v>10068</v>
      </c>
    </row>
    <row r="45" spans="1:15" ht="15">
      <c r="A45" s="412" t="s">
        <v>391</v>
      </c>
      <c r="B45" s="419" t="s">
        <v>392</v>
      </c>
      <c r="C45" s="426">
        <f>C34+C39+C44</f>
        <v>3409</v>
      </c>
      <c r="D45" s="426">
        <f>D34+D39+D44</f>
        <v>425</v>
      </c>
      <c r="E45" s="421" t="s">
        <v>393</v>
      </c>
      <c r="F45" s="414" t="s">
        <v>394</v>
      </c>
      <c r="G45" s="461"/>
      <c r="H45" s="461"/>
      <c r="I45" s="418"/>
      <c r="J45" s="418"/>
      <c r="K45" s="418"/>
      <c r="L45" s="418"/>
      <c r="M45" s="422"/>
      <c r="N45" s="418"/>
      <c r="O45" s="418"/>
    </row>
    <row r="46" spans="1:8" ht="15">
      <c r="A46" s="412" t="s">
        <v>395</v>
      </c>
      <c r="B46" s="413"/>
      <c r="C46" s="426"/>
      <c r="D46" s="426"/>
      <c r="E46" s="412" t="s">
        <v>396</v>
      </c>
      <c r="F46" s="414" t="s">
        <v>397</v>
      </c>
      <c r="G46" s="461"/>
      <c r="H46" s="461"/>
    </row>
    <row r="47" spans="1:13" ht="15">
      <c r="A47" s="412" t="s">
        <v>398</v>
      </c>
      <c r="B47" s="413" t="s">
        <v>399</v>
      </c>
      <c r="C47" s="462">
        <v>4993</v>
      </c>
      <c r="D47" s="462">
        <v>7911</v>
      </c>
      <c r="E47" s="421" t="s">
        <v>400</v>
      </c>
      <c r="F47" s="414" t="s">
        <v>401</v>
      </c>
      <c r="G47" s="461"/>
      <c r="H47" s="461"/>
      <c r="M47" s="425"/>
    </row>
    <row r="48" spans="1:8" ht="15">
      <c r="A48" s="412" t="s">
        <v>402</v>
      </c>
      <c r="B48" s="416" t="s">
        <v>403</v>
      </c>
      <c r="C48" s="462"/>
      <c r="D48" s="462"/>
      <c r="E48" s="412" t="s">
        <v>404</v>
      </c>
      <c r="F48" s="414" t="s">
        <v>405</v>
      </c>
      <c r="G48" s="461">
        <v>105</v>
      </c>
      <c r="H48" s="461">
        <v>58</v>
      </c>
    </row>
    <row r="49" spans="1:18" ht="15">
      <c r="A49" s="412" t="s">
        <v>406</v>
      </c>
      <c r="B49" s="413" t="s">
        <v>407</v>
      </c>
      <c r="C49" s="462"/>
      <c r="D49" s="462"/>
      <c r="E49" s="421" t="s">
        <v>11</v>
      </c>
      <c r="F49" s="417" t="s">
        <v>408</v>
      </c>
      <c r="G49" s="423">
        <f>SUM(G43:G48)</f>
        <v>11489</v>
      </c>
      <c r="H49" s="423">
        <f>SUM(H43:H48)</f>
        <v>10126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8" ht="15">
      <c r="A50" s="412" t="s">
        <v>17</v>
      </c>
      <c r="B50" s="413" t="s">
        <v>409</v>
      </c>
      <c r="C50" s="462"/>
      <c r="D50" s="462"/>
      <c r="E50" s="412"/>
      <c r="F50" s="414"/>
      <c r="G50" s="423"/>
      <c r="H50" s="423"/>
    </row>
    <row r="51" spans="1:15" ht="15">
      <c r="A51" s="412" t="s">
        <v>410</v>
      </c>
      <c r="B51" s="419" t="s">
        <v>411</v>
      </c>
      <c r="C51" s="426">
        <f>SUM(C47:C50)</f>
        <v>4993</v>
      </c>
      <c r="D51" s="426">
        <f>SUM(D47:D50)</f>
        <v>7911</v>
      </c>
      <c r="E51" s="421" t="s">
        <v>412</v>
      </c>
      <c r="F51" s="417" t="s">
        <v>413</v>
      </c>
      <c r="G51" s="461"/>
      <c r="H51" s="461"/>
      <c r="I51" s="418"/>
      <c r="J51" s="418"/>
      <c r="K51" s="418"/>
      <c r="L51" s="418"/>
      <c r="M51" s="418"/>
      <c r="N51" s="418"/>
      <c r="O51" s="418"/>
    </row>
    <row r="52" spans="1:8" ht="15">
      <c r="A52" s="412" t="s">
        <v>23</v>
      </c>
      <c r="B52" s="419"/>
      <c r="C52" s="426"/>
      <c r="D52" s="426"/>
      <c r="E52" s="412" t="s">
        <v>414</v>
      </c>
      <c r="F52" s="417" t="s">
        <v>415</v>
      </c>
      <c r="G52" s="461"/>
      <c r="H52" s="461"/>
    </row>
    <row r="53" spans="1:8" ht="15">
      <c r="A53" s="412" t="s">
        <v>416</v>
      </c>
      <c r="B53" s="419" t="s">
        <v>417</v>
      </c>
      <c r="C53" s="462">
        <v>74</v>
      </c>
      <c r="D53" s="462">
        <v>148</v>
      </c>
      <c r="E53" s="412" t="s">
        <v>418</v>
      </c>
      <c r="F53" s="417" t="s">
        <v>419</v>
      </c>
      <c r="G53" s="461">
        <v>630</v>
      </c>
      <c r="H53" s="461">
        <v>643</v>
      </c>
    </row>
    <row r="54" spans="1:8" ht="15">
      <c r="A54" s="412" t="s">
        <v>420</v>
      </c>
      <c r="B54" s="419" t="s">
        <v>421</v>
      </c>
      <c r="C54" s="462"/>
      <c r="D54" s="462"/>
      <c r="E54" s="412" t="s">
        <v>422</v>
      </c>
      <c r="F54" s="417" t="s">
        <v>423</v>
      </c>
      <c r="G54" s="461"/>
      <c r="H54" s="461"/>
    </row>
    <row r="55" spans="1:18" ht="25.5">
      <c r="A55" s="468" t="s">
        <v>424</v>
      </c>
      <c r="B55" s="432" t="s">
        <v>425</v>
      </c>
      <c r="C55" s="426">
        <f>C19+C20+C21+C27+C32+C45+C51+C53+C54</f>
        <v>23331</v>
      </c>
      <c r="D55" s="426">
        <f>D19+D20+D21+D27+D32+D45+D51+D53+D54</f>
        <v>24545</v>
      </c>
      <c r="E55" s="412" t="s">
        <v>426</v>
      </c>
      <c r="F55" s="428" t="s">
        <v>427</v>
      </c>
      <c r="G55" s="423">
        <f>G49+G51+G52+G53+G54</f>
        <v>12119</v>
      </c>
      <c r="H55" s="423">
        <f>H49+H51+H52+H53+H54</f>
        <v>10769</v>
      </c>
      <c r="I55" s="418"/>
      <c r="J55" s="418"/>
      <c r="K55" s="418"/>
      <c r="L55" s="418"/>
      <c r="M55" s="422"/>
      <c r="N55" s="418"/>
      <c r="O55" s="418"/>
      <c r="P55" s="418"/>
      <c r="Q55" s="418"/>
      <c r="R55" s="418"/>
    </row>
    <row r="56" spans="1:8" ht="15">
      <c r="A56" s="434" t="s">
        <v>428</v>
      </c>
      <c r="B56" s="416"/>
      <c r="C56" s="423"/>
      <c r="D56" s="423"/>
      <c r="E56" s="412"/>
      <c r="F56" s="433"/>
      <c r="G56" s="423"/>
      <c r="H56" s="423"/>
    </row>
    <row r="57" spans="1:13" ht="15">
      <c r="A57" s="412" t="s">
        <v>429</v>
      </c>
      <c r="B57" s="413"/>
      <c r="C57" s="423"/>
      <c r="D57" s="423"/>
      <c r="E57" s="434" t="s">
        <v>430</v>
      </c>
      <c r="F57" s="433"/>
      <c r="G57" s="423"/>
      <c r="H57" s="423"/>
      <c r="M57" s="425"/>
    </row>
    <row r="58" spans="1:8" ht="15">
      <c r="A58" s="412" t="s">
        <v>431</v>
      </c>
      <c r="B58" s="413" t="s">
        <v>432</v>
      </c>
      <c r="C58" s="461">
        <v>1294</v>
      </c>
      <c r="D58" s="461">
        <v>1468</v>
      </c>
      <c r="E58" s="412" t="s">
        <v>382</v>
      </c>
      <c r="F58" s="435"/>
      <c r="G58" s="423"/>
      <c r="H58" s="423"/>
    </row>
    <row r="59" spans="1:13" ht="15">
      <c r="A59" s="412" t="s">
        <v>433</v>
      </c>
      <c r="B59" s="413" t="s">
        <v>434</v>
      </c>
      <c r="C59" s="461"/>
      <c r="D59" s="461"/>
      <c r="E59" s="421" t="s">
        <v>435</v>
      </c>
      <c r="F59" s="414" t="s">
        <v>436</v>
      </c>
      <c r="G59" s="461">
        <v>413</v>
      </c>
      <c r="H59" s="461">
        <v>2374</v>
      </c>
      <c r="M59" s="425"/>
    </row>
    <row r="60" spans="1:8" ht="15">
      <c r="A60" s="412" t="s">
        <v>437</v>
      </c>
      <c r="B60" s="413" t="s">
        <v>438</v>
      </c>
      <c r="C60" s="461"/>
      <c r="D60" s="461"/>
      <c r="E60" s="412" t="s">
        <v>439</v>
      </c>
      <c r="F60" s="414" t="s">
        <v>440</v>
      </c>
      <c r="G60" s="461">
        <v>38</v>
      </c>
      <c r="H60" s="461">
        <v>17</v>
      </c>
    </row>
    <row r="61" spans="1:18" ht="15">
      <c r="A61" s="412" t="s">
        <v>441</v>
      </c>
      <c r="B61" s="416" t="s">
        <v>442</v>
      </c>
      <c r="C61" s="461"/>
      <c r="D61" s="461"/>
      <c r="E61" s="415" t="s">
        <v>443</v>
      </c>
      <c r="F61" s="435" t="s">
        <v>444</v>
      </c>
      <c r="G61" s="423">
        <f>SUM(G62:G68)</f>
        <v>2930</v>
      </c>
      <c r="H61" s="423">
        <f>SUM(H62:H68)</f>
        <v>2991</v>
      </c>
      <c r="I61" s="418"/>
      <c r="J61" s="418"/>
      <c r="K61" s="418"/>
      <c r="L61" s="418"/>
      <c r="M61" s="422"/>
      <c r="N61" s="418"/>
      <c r="O61" s="418"/>
      <c r="P61" s="418"/>
      <c r="Q61" s="418"/>
      <c r="R61" s="418"/>
    </row>
    <row r="62" spans="1:8" ht="15">
      <c r="A62" s="412" t="s">
        <v>445</v>
      </c>
      <c r="B62" s="416" t="s">
        <v>446</v>
      </c>
      <c r="C62" s="461"/>
      <c r="D62" s="461"/>
      <c r="E62" s="415" t="s">
        <v>447</v>
      </c>
      <c r="F62" s="414" t="s">
        <v>448</v>
      </c>
      <c r="G62" s="461">
        <v>352</v>
      </c>
      <c r="H62" s="461">
        <v>668</v>
      </c>
    </row>
    <row r="63" spans="1:13" ht="15">
      <c r="A63" s="412" t="s">
        <v>449</v>
      </c>
      <c r="B63" s="413" t="s">
        <v>450</v>
      </c>
      <c r="C63" s="462"/>
      <c r="D63" s="462"/>
      <c r="E63" s="412" t="s">
        <v>451</v>
      </c>
      <c r="F63" s="414" t="s">
        <v>452</v>
      </c>
      <c r="G63" s="461"/>
      <c r="H63" s="461"/>
      <c r="M63" s="425"/>
    </row>
    <row r="64" spans="1:15" ht="15">
      <c r="A64" s="412" t="s">
        <v>11</v>
      </c>
      <c r="B64" s="419" t="s">
        <v>453</v>
      </c>
      <c r="C64" s="426">
        <f>SUM(C58:C63)</f>
        <v>1294</v>
      </c>
      <c r="D64" s="426">
        <f>SUM(D58:D63)</f>
        <v>1468</v>
      </c>
      <c r="E64" s="412" t="s">
        <v>454</v>
      </c>
      <c r="F64" s="414" t="s">
        <v>455</v>
      </c>
      <c r="G64" s="461">
        <v>2146</v>
      </c>
      <c r="H64" s="461">
        <v>2049</v>
      </c>
      <c r="I64" s="418"/>
      <c r="J64" s="418"/>
      <c r="K64" s="418"/>
      <c r="L64" s="418"/>
      <c r="M64" s="418"/>
      <c r="N64" s="418"/>
      <c r="O64" s="418"/>
    </row>
    <row r="65" spans="1:8" ht="15">
      <c r="A65" s="412"/>
      <c r="B65" s="419"/>
      <c r="C65" s="423"/>
      <c r="D65" s="423"/>
      <c r="E65" s="412" t="s">
        <v>456</v>
      </c>
      <c r="F65" s="414" t="s">
        <v>457</v>
      </c>
      <c r="G65" s="461">
        <v>28</v>
      </c>
      <c r="H65" s="461">
        <v>5</v>
      </c>
    </row>
    <row r="66" spans="1:8" ht="15">
      <c r="A66" s="412" t="s">
        <v>458</v>
      </c>
      <c r="B66" s="413"/>
      <c r="C66" s="423"/>
      <c r="D66" s="423"/>
      <c r="E66" s="412" t="s">
        <v>459</v>
      </c>
      <c r="F66" s="414" t="s">
        <v>460</v>
      </c>
      <c r="G66" s="461">
        <v>83</v>
      </c>
      <c r="H66" s="461">
        <v>82</v>
      </c>
    </row>
    <row r="67" spans="1:8" ht="15">
      <c r="A67" s="412" t="s">
        <v>461</v>
      </c>
      <c r="B67" s="413" t="s">
        <v>462</v>
      </c>
      <c r="C67" s="461">
        <v>8359</v>
      </c>
      <c r="D67" s="461">
        <v>8459</v>
      </c>
      <c r="E67" s="412" t="s">
        <v>463</v>
      </c>
      <c r="F67" s="414" t="s">
        <v>464</v>
      </c>
      <c r="G67" s="461">
        <v>73</v>
      </c>
      <c r="H67" s="461">
        <v>40</v>
      </c>
    </row>
    <row r="68" spans="1:8" ht="15">
      <c r="A68" s="412" t="s">
        <v>465</v>
      </c>
      <c r="B68" s="413" t="s">
        <v>466</v>
      </c>
      <c r="C68" s="461">
        <v>1753</v>
      </c>
      <c r="D68" s="461">
        <v>1356</v>
      </c>
      <c r="E68" s="412" t="s">
        <v>467</v>
      </c>
      <c r="F68" s="414" t="s">
        <v>468</v>
      </c>
      <c r="G68" s="461">
        <v>248</v>
      </c>
      <c r="H68" s="461">
        <v>147</v>
      </c>
    </row>
    <row r="69" spans="1:8" ht="15">
      <c r="A69" s="412" t="s">
        <v>469</v>
      </c>
      <c r="B69" s="413" t="s">
        <v>470</v>
      </c>
      <c r="C69" s="462">
        <v>623</v>
      </c>
      <c r="D69" s="462">
        <v>645</v>
      </c>
      <c r="E69" s="421" t="s">
        <v>17</v>
      </c>
      <c r="F69" s="414" t="s">
        <v>471</v>
      </c>
      <c r="G69" s="461">
        <v>2</v>
      </c>
      <c r="H69" s="461">
        <v>10</v>
      </c>
    </row>
    <row r="70" spans="1:8" ht="15">
      <c r="A70" s="412" t="s">
        <v>472</v>
      </c>
      <c r="B70" s="413" t="s">
        <v>473</v>
      </c>
      <c r="C70" s="461">
        <v>223</v>
      </c>
      <c r="D70" s="461">
        <v>217</v>
      </c>
      <c r="E70" s="412" t="s">
        <v>474</v>
      </c>
      <c r="F70" s="414" t="s">
        <v>475</v>
      </c>
      <c r="G70" s="461"/>
      <c r="H70" s="461"/>
    </row>
    <row r="71" spans="1:18" ht="15">
      <c r="A71" s="412" t="s">
        <v>476</v>
      </c>
      <c r="B71" s="413" t="s">
        <v>477</v>
      </c>
      <c r="C71" s="461"/>
      <c r="D71" s="461"/>
      <c r="E71" s="424" t="s">
        <v>313</v>
      </c>
      <c r="F71" s="417" t="s">
        <v>478</v>
      </c>
      <c r="G71" s="423">
        <f>G59+G60+G61+G69+G70</f>
        <v>3383</v>
      </c>
      <c r="H71" s="423">
        <f>H59+H60+H61+H69+H70</f>
        <v>5392</v>
      </c>
      <c r="I71" s="418"/>
      <c r="J71" s="418"/>
      <c r="K71" s="418"/>
      <c r="L71" s="418"/>
      <c r="M71" s="418"/>
      <c r="N71" s="418"/>
      <c r="O71" s="418"/>
      <c r="P71" s="418"/>
      <c r="Q71" s="418"/>
      <c r="R71" s="418"/>
    </row>
    <row r="72" spans="1:8" ht="15">
      <c r="A72" s="412" t="s">
        <v>479</v>
      </c>
      <c r="B72" s="413" t="s">
        <v>480</v>
      </c>
      <c r="C72" s="462"/>
      <c r="D72" s="462"/>
      <c r="E72" s="415"/>
      <c r="F72" s="414"/>
      <c r="G72" s="423"/>
      <c r="H72" s="423"/>
    </row>
    <row r="73" spans="1:8" ht="15">
      <c r="A73" s="412" t="s">
        <v>481</v>
      </c>
      <c r="B73" s="413" t="s">
        <v>482</v>
      </c>
      <c r="C73" s="462"/>
      <c r="D73" s="462"/>
      <c r="E73" s="436"/>
      <c r="F73" s="414"/>
      <c r="G73" s="423"/>
      <c r="H73" s="423"/>
    </row>
    <row r="74" spans="1:8" ht="15">
      <c r="A74" s="412" t="s">
        <v>483</v>
      </c>
      <c r="B74" s="413" t="s">
        <v>484</v>
      </c>
      <c r="C74" s="462">
        <v>3</v>
      </c>
      <c r="D74" s="462">
        <v>3</v>
      </c>
      <c r="E74" s="412" t="s">
        <v>485</v>
      </c>
      <c r="F74" s="417" t="s">
        <v>486</v>
      </c>
      <c r="G74" s="461"/>
      <c r="H74" s="461"/>
    </row>
    <row r="75" spans="1:15" ht="15">
      <c r="A75" s="412" t="s">
        <v>16</v>
      </c>
      <c r="B75" s="419" t="s">
        <v>487</v>
      </c>
      <c r="C75" s="426">
        <f>SUM(C67:C74)</f>
        <v>10961</v>
      </c>
      <c r="D75" s="426">
        <f>SUM(D67:D74)</f>
        <v>10680</v>
      </c>
      <c r="E75" s="421" t="s">
        <v>414</v>
      </c>
      <c r="F75" s="417" t="s">
        <v>488</v>
      </c>
      <c r="G75" s="461"/>
      <c r="H75" s="461"/>
      <c r="I75" s="418"/>
      <c r="J75" s="418"/>
      <c r="K75" s="418"/>
      <c r="L75" s="418"/>
      <c r="M75" s="418"/>
      <c r="N75" s="418"/>
      <c r="O75" s="418"/>
    </row>
    <row r="76" spans="1:8" ht="15">
      <c r="A76" s="412"/>
      <c r="B76" s="413"/>
      <c r="C76" s="423"/>
      <c r="D76" s="423"/>
      <c r="E76" s="412" t="s">
        <v>489</v>
      </c>
      <c r="F76" s="417" t="s">
        <v>490</v>
      </c>
      <c r="G76" s="461"/>
      <c r="H76" s="461"/>
    </row>
    <row r="77" spans="1:13" ht="15">
      <c r="A77" s="412" t="s">
        <v>491</v>
      </c>
      <c r="B77" s="413"/>
      <c r="C77" s="423"/>
      <c r="D77" s="423"/>
      <c r="E77" s="412"/>
      <c r="F77" s="437"/>
      <c r="G77" s="438"/>
      <c r="H77" s="438"/>
      <c r="M77" s="425"/>
    </row>
    <row r="78" spans="1:14" ht="15">
      <c r="A78" s="412" t="s">
        <v>492</v>
      </c>
      <c r="B78" s="413" t="s">
        <v>493</v>
      </c>
      <c r="C78" s="426">
        <f>SUM(C79:C81)</f>
        <v>11</v>
      </c>
      <c r="D78" s="426">
        <f>SUM(D79:D81)</f>
        <v>11</v>
      </c>
      <c r="E78" s="412"/>
      <c r="F78" s="438"/>
      <c r="G78" s="438"/>
      <c r="H78" s="438"/>
      <c r="I78" s="418"/>
      <c r="J78" s="418"/>
      <c r="K78" s="418"/>
      <c r="L78" s="418"/>
      <c r="M78" s="418"/>
      <c r="N78" s="418"/>
    </row>
    <row r="79" spans="1:18" ht="15">
      <c r="A79" s="412" t="s">
        <v>494</v>
      </c>
      <c r="B79" s="413" t="s">
        <v>495</v>
      </c>
      <c r="C79" s="462"/>
      <c r="D79" s="462"/>
      <c r="E79" s="421" t="s">
        <v>496</v>
      </c>
      <c r="F79" s="428" t="s">
        <v>497</v>
      </c>
      <c r="G79" s="486">
        <f>G71+G74+G75+G76</f>
        <v>3383</v>
      </c>
      <c r="H79" s="486">
        <f>H71+H74+H75+H76</f>
        <v>5392</v>
      </c>
      <c r="I79" s="418"/>
      <c r="J79" s="418"/>
      <c r="K79" s="418"/>
      <c r="L79" s="418"/>
      <c r="M79" s="418"/>
      <c r="N79" s="418"/>
      <c r="O79" s="418"/>
      <c r="P79" s="418"/>
      <c r="Q79" s="418"/>
      <c r="R79" s="418"/>
    </row>
    <row r="80" spans="1:8" ht="15">
      <c r="A80" s="412" t="s">
        <v>498</v>
      </c>
      <c r="B80" s="413" t="s">
        <v>499</v>
      </c>
      <c r="C80" s="462"/>
      <c r="D80" s="462"/>
      <c r="E80" s="412"/>
      <c r="F80" s="439"/>
      <c r="G80" s="440"/>
      <c r="H80" s="440"/>
    </row>
    <row r="81" spans="1:8" ht="15">
      <c r="A81" s="412" t="s">
        <v>500</v>
      </c>
      <c r="B81" s="413" t="s">
        <v>501</v>
      </c>
      <c r="C81" s="462">
        <v>11</v>
      </c>
      <c r="D81" s="462">
        <v>11</v>
      </c>
      <c r="E81" s="436"/>
      <c r="F81" s="440"/>
      <c r="G81" s="440"/>
      <c r="H81" s="440"/>
    </row>
    <row r="82" spans="1:8" ht="15">
      <c r="A82" s="412" t="s">
        <v>502</v>
      </c>
      <c r="B82" s="413" t="s">
        <v>503</v>
      </c>
      <c r="C82" s="462"/>
      <c r="D82" s="462"/>
      <c r="E82" s="429"/>
      <c r="F82" s="440"/>
      <c r="G82" s="440"/>
      <c r="H82" s="440"/>
    </row>
    <row r="83" spans="1:8" ht="15">
      <c r="A83" s="412" t="s">
        <v>387</v>
      </c>
      <c r="B83" s="413" t="s">
        <v>504</v>
      </c>
      <c r="C83" s="462"/>
      <c r="D83" s="462"/>
      <c r="E83" s="436"/>
      <c r="F83" s="440"/>
      <c r="G83" s="440"/>
      <c r="H83" s="440"/>
    </row>
    <row r="84" spans="1:14" ht="15">
      <c r="A84" s="412" t="s">
        <v>505</v>
      </c>
      <c r="B84" s="419" t="s">
        <v>506</v>
      </c>
      <c r="C84" s="426">
        <f>C83+C82+C78</f>
        <v>11</v>
      </c>
      <c r="D84" s="426">
        <f>D83+D82+D78</f>
        <v>11</v>
      </c>
      <c r="E84" s="429"/>
      <c r="F84" s="440"/>
      <c r="G84" s="440"/>
      <c r="H84" s="440"/>
      <c r="I84" s="418"/>
      <c r="J84" s="418"/>
      <c r="K84" s="418"/>
      <c r="L84" s="418"/>
      <c r="M84" s="418"/>
      <c r="N84" s="418"/>
    </row>
    <row r="85" spans="1:13" ht="15">
      <c r="A85" s="412"/>
      <c r="B85" s="419"/>
      <c r="C85" s="423"/>
      <c r="D85" s="423"/>
      <c r="E85" s="436"/>
      <c r="F85" s="440"/>
      <c r="G85" s="440"/>
      <c r="H85" s="440"/>
      <c r="M85" s="425"/>
    </row>
    <row r="86" spans="1:8" ht="15">
      <c r="A86" s="412" t="s">
        <v>507</v>
      </c>
      <c r="B86" s="413"/>
      <c r="C86" s="423"/>
      <c r="D86" s="423"/>
      <c r="E86" s="429"/>
      <c r="F86" s="440"/>
      <c r="G86" s="440"/>
      <c r="H86" s="440"/>
    </row>
    <row r="87" spans="1:13" ht="15">
      <c r="A87" s="412" t="s">
        <v>508</v>
      </c>
      <c r="B87" s="413" t="s">
        <v>509</v>
      </c>
      <c r="C87" s="462">
        <v>1344</v>
      </c>
      <c r="D87" s="462">
        <v>939</v>
      </c>
      <c r="E87" s="436"/>
      <c r="F87" s="440"/>
      <c r="G87" s="440"/>
      <c r="H87" s="440"/>
      <c r="M87" s="425"/>
    </row>
    <row r="88" spans="1:8" ht="15">
      <c r="A88" s="412" t="s">
        <v>510</v>
      </c>
      <c r="B88" s="413" t="s">
        <v>511</v>
      </c>
      <c r="C88" s="462">
        <v>118</v>
      </c>
      <c r="D88" s="462">
        <v>14</v>
      </c>
      <c r="E88" s="429"/>
      <c r="F88" s="440"/>
      <c r="G88" s="440"/>
      <c r="H88" s="440"/>
    </row>
    <row r="89" spans="1:13" ht="15">
      <c r="A89" s="412" t="s">
        <v>512</v>
      </c>
      <c r="B89" s="413" t="s">
        <v>513</v>
      </c>
      <c r="C89" s="462"/>
      <c r="D89" s="462"/>
      <c r="E89" s="429"/>
      <c r="F89" s="440"/>
      <c r="G89" s="440"/>
      <c r="H89" s="440"/>
      <c r="M89" s="425"/>
    </row>
    <row r="90" spans="1:8" ht="15">
      <c r="A90" s="412" t="s">
        <v>514</v>
      </c>
      <c r="B90" s="413" t="s">
        <v>515</v>
      </c>
      <c r="C90" s="462"/>
      <c r="D90" s="462"/>
      <c r="E90" s="429"/>
      <c r="F90" s="440"/>
      <c r="G90" s="440"/>
      <c r="H90" s="440"/>
    </row>
    <row r="91" spans="1:14" ht="15">
      <c r="A91" s="412" t="s">
        <v>516</v>
      </c>
      <c r="B91" s="419" t="s">
        <v>517</v>
      </c>
      <c r="C91" s="426">
        <f>SUM(C87:C90)</f>
        <v>1462</v>
      </c>
      <c r="D91" s="426">
        <f>SUM(D87:D90)</f>
        <v>953</v>
      </c>
      <c r="E91" s="429"/>
      <c r="F91" s="440"/>
      <c r="G91" s="440"/>
      <c r="H91" s="440"/>
      <c r="I91" s="418"/>
      <c r="J91" s="418"/>
      <c r="K91" s="418"/>
      <c r="L91" s="418"/>
      <c r="M91" s="422"/>
      <c r="N91" s="418"/>
    </row>
    <row r="92" spans="1:8" ht="15">
      <c r="A92" s="412" t="s">
        <v>518</v>
      </c>
      <c r="B92" s="419" t="s">
        <v>519</v>
      </c>
      <c r="C92" s="462">
        <v>155</v>
      </c>
      <c r="D92" s="462">
        <v>162</v>
      </c>
      <c r="E92" s="429"/>
      <c r="F92" s="440"/>
      <c r="G92" s="440"/>
      <c r="H92" s="440"/>
    </row>
    <row r="93" spans="1:14" ht="15">
      <c r="A93" s="412" t="s">
        <v>520</v>
      </c>
      <c r="B93" s="441" t="s">
        <v>521</v>
      </c>
      <c r="C93" s="426">
        <f>C64+C75+C84+C91+C92</f>
        <v>13883</v>
      </c>
      <c r="D93" s="426">
        <f>D64+D75+D84+D91+D92</f>
        <v>13274</v>
      </c>
      <c r="E93" s="436"/>
      <c r="F93" s="440"/>
      <c r="G93" s="440"/>
      <c r="H93" s="440"/>
      <c r="I93" s="418"/>
      <c r="J93" s="418"/>
      <c r="K93" s="418"/>
      <c r="L93" s="418"/>
      <c r="M93" s="422"/>
      <c r="N93" s="418"/>
    </row>
    <row r="94" spans="1:18" ht="14.25">
      <c r="A94" s="434" t="s">
        <v>522</v>
      </c>
      <c r="B94" s="441" t="s">
        <v>523</v>
      </c>
      <c r="C94" s="469">
        <f>C93+C55</f>
        <v>37214</v>
      </c>
      <c r="D94" s="469">
        <f>D93+D55</f>
        <v>37819</v>
      </c>
      <c r="E94" s="470" t="s">
        <v>524</v>
      </c>
      <c r="F94" s="428" t="s">
        <v>525</v>
      </c>
      <c r="G94" s="486">
        <f>G36+G39+G55+G79</f>
        <v>37214</v>
      </c>
      <c r="H94" s="486">
        <f>H36+H39+H55+H79</f>
        <v>37819</v>
      </c>
      <c r="I94" s="418"/>
      <c r="J94" s="418"/>
      <c r="K94" s="418"/>
      <c r="L94" s="418"/>
      <c r="M94" s="418"/>
      <c r="N94" s="418"/>
      <c r="O94" s="418"/>
      <c r="P94" s="418"/>
      <c r="Q94" s="418"/>
      <c r="R94" s="418"/>
    </row>
    <row r="95" spans="1:13" ht="15">
      <c r="A95" s="442"/>
      <c r="B95" s="443"/>
      <c r="C95" s="442"/>
      <c r="D95" s="442"/>
      <c r="E95" s="444"/>
      <c r="F95" s="445"/>
      <c r="G95" s="487"/>
      <c r="H95" s="446"/>
      <c r="M95" s="425"/>
    </row>
    <row r="96" spans="1:13" ht="15">
      <c r="A96" s="447" t="s">
        <v>526</v>
      </c>
      <c r="B96" s="448"/>
      <c r="C96" s="398"/>
      <c r="D96" s="398"/>
      <c r="E96" s="449"/>
      <c r="F96" s="392"/>
      <c r="G96" s="393"/>
      <c r="H96" s="394"/>
      <c r="M96" s="425"/>
    </row>
    <row r="97" spans="1:13" ht="15">
      <c r="A97" s="447"/>
      <c r="B97" s="448"/>
      <c r="C97" s="398"/>
      <c r="D97" s="398"/>
      <c r="E97" s="449"/>
      <c r="F97" s="392"/>
      <c r="G97" s="393"/>
      <c r="H97" s="394"/>
      <c r="M97" s="425"/>
    </row>
    <row r="98" spans="2:13" ht="15">
      <c r="B98" s="448"/>
      <c r="F98" s="392"/>
      <c r="G98" s="393"/>
      <c r="H98" s="394"/>
      <c r="M98" s="425"/>
    </row>
    <row r="99" spans="3:8" ht="15">
      <c r="C99" s="451"/>
      <c r="D99" s="452"/>
      <c r="E99" s="451"/>
      <c r="F99" s="392"/>
      <c r="G99" s="393"/>
      <c r="H99" s="394"/>
    </row>
    <row r="100" spans="1:8" ht="15">
      <c r="A100" s="451" t="s">
        <v>870</v>
      </c>
      <c r="B100" s="453"/>
      <c r="C100" s="495" t="s">
        <v>131</v>
      </c>
      <c r="D100" s="495"/>
      <c r="E100" s="495"/>
      <c r="F100" s="495" t="s">
        <v>270</v>
      </c>
      <c r="G100" s="496"/>
      <c r="H100" s="496"/>
    </row>
    <row r="102" spans="4:8" ht="12.75">
      <c r="D102" s="497" t="s">
        <v>853</v>
      </c>
      <c r="E102" s="497"/>
      <c r="G102" s="498" t="s">
        <v>858</v>
      </c>
      <c r="H102" s="498"/>
    </row>
    <row r="104" ht="12.75">
      <c r="M104" s="425"/>
    </row>
    <row r="106" ht="12.75">
      <c r="M106" s="425"/>
    </row>
    <row r="108" ht="12.75">
      <c r="M108" s="425"/>
    </row>
    <row r="110" spans="5:13" ht="12.75">
      <c r="E110" s="456"/>
      <c r="M110" s="425"/>
    </row>
    <row r="118" ht="12.75">
      <c r="E118" s="456"/>
    </row>
    <row r="120" spans="5:13" ht="12.75">
      <c r="E120" s="456"/>
      <c r="M120" s="425"/>
    </row>
    <row r="122" spans="5:13" ht="12.75">
      <c r="E122" s="456"/>
      <c r="M122" s="425"/>
    </row>
    <row r="124" ht="12.75">
      <c r="E124" s="456"/>
    </row>
    <row r="126" spans="5:13" ht="12.75">
      <c r="E126" s="456"/>
      <c r="M126" s="425"/>
    </row>
    <row r="128" spans="5:13" ht="12.75">
      <c r="E128" s="456"/>
      <c r="M128" s="425"/>
    </row>
    <row r="130" ht="12.75">
      <c r="M130" s="425"/>
    </row>
    <row r="132" ht="12.75">
      <c r="M132" s="425"/>
    </row>
    <row r="134" ht="12.75">
      <c r="M134" s="425"/>
    </row>
    <row r="136" spans="5:13" ht="12.75">
      <c r="E136" s="456"/>
      <c r="M136" s="425"/>
    </row>
    <row r="138" spans="5:13" ht="12.75">
      <c r="E138" s="456"/>
      <c r="M138" s="425"/>
    </row>
    <row r="140" spans="5:13" ht="12.75">
      <c r="E140" s="456"/>
      <c r="M140" s="425"/>
    </row>
    <row r="142" spans="5:13" ht="12.75">
      <c r="E142" s="456"/>
      <c r="M142" s="425"/>
    </row>
    <row r="144" ht="12.75">
      <c r="E144" s="456"/>
    </row>
    <row r="146" ht="12.75">
      <c r="E146" s="456"/>
    </row>
    <row r="148" ht="12.75">
      <c r="E148" s="456"/>
    </row>
    <row r="150" spans="5:13" ht="12.75">
      <c r="E150" s="456"/>
      <c r="M150" s="425"/>
    </row>
    <row r="152" ht="12.75">
      <c r="M152" s="425"/>
    </row>
    <row r="154" ht="12.75">
      <c r="M154" s="425"/>
    </row>
    <row r="160" ht="12.75">
      <c r="E160" s="456"/>
    </row>
    <row r="162" ht="12.75">
      <c r="E162" s="456"/>
    </row>
    <row r="164" ht="12.75">
      <c r="E164" s="456"/>
    </row>
    <row r="166" ht="12.75">
      <c r="E166" s="456"/>
    </row>
    <row r="168" ht="12.75">
      <c r="E168" s="456"/>
    </row>
    <row r="176" ht="12.75">
      <c r="E176" s="456"/>
    </row>
    <row r="178" ht="12.75">
      <c r="E178" s="456"/>
    </row>
    <row r="180" ht="12.75">
      <c r="E180" s="456"/>
    </row>
    <row r="182" ht="12.75">
      <c r="E182" s="456"/>
    </row>
    <row r="186" ht="12.75">
      <c r="E186" s="45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53:D54 G11:H13 C35:D38 C58:D63 C47:D50 C67:D74 C92:D92 C87:D90 C79:D83 C30:D30 C11:D18 C40:D44 C23:D26 G31:H31 G28:H28 G43:H48 G59:H60 G74:H76 G19:H19 G22:H24 C20:D2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5">
      <selection activeCell="B1" sqref="B1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2" t="s">
        <v>856</v>
      </c>
      <c r="C4" s="502"/>
      <c r="D4" s="502"/>
      <c r="E4" s="58"/>
      <c r="F4" s="501" t="s">
        <v>1</v>
      </c>
      <c r="G4" s="501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2" t="s">
        <v>273</v>
      </c>
      <c r="C5" s="502"/>
      <c r="D5" s="502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3" t="str">
        <f>'справка №1-БАЛАНС'!E5</f>
        <v>01.01.2015 - 30.06.2015 г.</v>
      </c>
      <c r="C6" s="502"/>
      <c r="D6" s="502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1080</v>
      </c>
      <c r="D12" s="29">
        <v>1228</v>
      </c>
      <c r="E12" s="27" t="s">
        <v>34</v>
      </c>
      <c r="F12" s="66" t="s">
        <v>35</v>
      </c>
      <c r="G12" s="67">
        <v>3473</v>
      </c>
      <c r="H12" s="67">
        <v>3513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1043</v>
      </c>
      <c r="D13" s="29">
        <v>1039</v>
      </c>
      <c r="E13" s="27" t="s">
        <v>38</v>
      </c>
      <c r="F13" s="66" t="s">
        <v>39</v>
      </c>
      <c r="G13" s="67">
        <v>552</v>
      </c>
      <c r="H13" s="67">
        <v>409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604</v>
      </c>
      <c r="D14" s="29">
        <v>653</v>
      </c>
      <c r="E14" s="30" t="s">
        <v>42</v>
      </c>
      <c r="F14" s="66" t="s">
        <v>43</v>
      </c>
      <c r="G14" s="67">
        <v>336</v>
      </c>
      <c r="H14" s="67">
        <v>507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495</v>
      </c>
      <c r="D15" s="29">
        <v>479</v>
      </c>
      <c r="E15" s="30" t="s">
        <v>17</v>
      </c>
      <c r="F15" s="66" t="s">
        <v>46</v>
      </c>
      <c r="G15" s="67">
        <v>812</v>
      </c>
      <c r="H15" s="67">
        <v>5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82</v>
      </c>
      <c r="D16" s="29">
        <v>64</v>
      </c>
      <c r="E16" s="31" t="s">
        <v>11</v>
      </c>
      <c r="F16" s="68" t="s">
        <v>49</v>
      </c>
      <c r="G16" s="71">
        <f>SUM(G12:G15)</f>
        <v>5173</v>
      </c>
      <c r="H16" s="71">
        <f>SUM(H12:H15)</f>
        <v>4434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1327</v>
      </c>
      <c r="D17" s="29">
        <v>405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20</v>
      </c>
      <c r="D19" s="32">
        <v>33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4651</v>
      </c>
      <c r="D22" s="36">
        <f>SUM(D12:D18)+D19</f>
        <v>3901</v>
      </c>
      <c r="E22" s="27" t="s">
        <v>66</v>
      </c>
      <c r="F22" s="70" t="s">
        <v>67</v>
      </c>
      <c r="G22" s="67">
        <v>126</v>
      </c>
      <c r="H22" s="67">
        <v>148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>
        <v>47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622</v>
      </c>
      <c r="D25" s="29">
        <v>596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2</v>
      </c>
      <c r="D27" s="29">
        <v>2</v>
      </c>
      <c r="E27" s="31" t="s">
        <v>20</v>
      </c>
      <c r="F27" s="72" t="s">
        <v>83</v>
      </c>
      <c r="G27" s="64">
        <f>SUM(G22:G26)</f>
        <v>173</v>
      </c>
      <c r="H27" s="64">
        <f>SUM(H22:H26)</f>
        <v>148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30</v>
      </c>
      <c r="D28" s="29">
        <v>13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654</v>
      </c>
      <c r="D29" s="36">
        <f>SUM(D25:D28)</f>
        <v>611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5305</v>
      </c>
      <c r="D31" s="26">
        <f>D29+D22</f>
        <v>4512</v>
      </c>
      <c r="E31" s="23" t="s">
        <v>88</v>
      </c>
      <c r="F31" s="72" t="s">
        <v>89</v>
      </c>
      <c r="G31" s="64">
        <f>G16+G18+G27</f>
        <v>5346</v>
      </c>
      <c r="H31" s="64">
        <f>H16+H18+H27</f>
        <v>4582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41</v>
      </c>
      <c r="D33" s="26">
        <f>IF((H31-D31)&gt;0,H31-D31,0)</f>
        <v>70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5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5305</v>
      </c>
      <c r="D36" s="36">
        <f>D31+D34+D35</f>
        <v>4512</v>
      </c>
      <c r="E36" s="23" t="s">
        <v>102</v>
      </c>
      <c r="F36" s="72" t="s">
        <v>103</v>
      </c>
      <c r="G36" s="74">
        <f>G35+G34+G31</f>
        <v>5346</v>
      </c>
      <c r="H36" s="74">
        <f>H35+H34+H31</f>
        <v>4582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41</v>
      </c>
      <c r="D37" s="26">
        <f>IF((H36-D36)&gt;0,H36-D36,0)</f>
        <v>70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-13</v>
      </c>
      <c r="D38" s="36">
        <f>D39+D40+D41</f>
        <v>0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-13</v>
      </c>
      <c r="D40" s="42"/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54</v>
      </c>
      <c r="D42" s="360">
        <f>+IF((H36-D36-D38)&gt;0,H36-D36-D38,0)</f>
        <v>70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54</v>
      </c>
      <c r="D44" s="24">
        <f>IF(H42=0,IF(D42-D43&gt;0,D42-D43+H43,0),IF(H42-H43&lt;0,H43-H42+D42,0))</f>
        <v>70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5346</v>
      </c>
      <c r="D45" s="36">
        <f>D36+D38+D42</f>
        <v>4582</v>
      </c>
      <c r="E45" s="46" t="s">
        <v>129</v>
      </c>
      <c r="F45" s="43" t="s">
        <v>130</v>
      </c>
      <c r="G45" s="74">
        <f>G42+G36</f>
        <v>5346</v>
      </c>
      <c r="H45" s="74">
        <f>H42+H36</f>
        <v>4582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tr">
        <f>'справка №1-БАЛАНС'!A100</f>
        <v>Дата на съставяне: 29.07.2015 г.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499" t="s">
        <v>853</v>
      </c>
      <c r="E58" s="499"/>
      <c r="F58" s="500" t="s">
        <v>858</v>
      </c>
      <c r="G58" s="500"/>
      <c r="H58" s="500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0">
      <selection activeCell="A1" sqref="A1"/>
    </sheetView>
  </sheetViews>
  <sheetFormatPr defaultColWidth="9.140625" defaultRowHeight="12.75"/>
  <cols>
    <col min="1" max="1" width="43.8515625" style="353" customWidth="1"/>
    <col min="2" max="2" width="28.710937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1" t="str">
        <f>'справка №1-БАЛАНС'!E5</f>
        <v>01.01.2015 - 30.06.2015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4638</v>
      </c>
      <c r="D11" s="352">
        <v>4688</v>
      </c>
    </row>
    <row r="12" spans="1:4" ht="12.75">
      <c r="A12" s="135" t="s">
        <v>138</v>
      </c>
      <c r="B12" s="136" t="s">
        <v>139</v>
      </c>
      <c r="C12" s="352">
        <v>-2751</v>
      </c>
      <c r="D12" s="352">
        <v>-3087</v>
      </c>
    </row>
    <row r="13" spans="1:4" ht="24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-538</v>
      </c>
      <c r="D14" s="352">
        <v>-544</v>
      </c>
    </row>
    <row r="15" spans="1:4" ht="24">
      <c r="A15" s="135" t="s">
        <v>144</v>
      </c>
      <c r="B15" s="136" t="s">
        <v>145</v>
      </c>
      <c r="C15" s="352">
        <v>-416</v>
      </c>
      <c r="D15" s="352">
        <v>-302</v>
      </c>
    </row>
    <row r="16" spans="1:4" ht="12.75">
      <c r="A16" s="137" t="s">
        <v>146</v>
      </c>
      <c r="B16" s="136" t="s">
        <v>147</v>
      </c>
      <c r="C16" s="352">
        <v>-17</v>
      </c>
      <c r="D16" s="352">
        <v>-17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-2</v>
      </c>
      <c r="D19" s="352">
        <v>-2</v>
      </c>
    </row>
    <row r="20" spans="1:4" ht="12.75">
      <c r="A20" s="135" t="s">
        <v>154</v>
      </c>
      <c r="B20" s="136" t="s">
        <v>155</v>
      </c>
      <c r="C20" s="352"/>
      <c r="D20" s="352"/>
    </row>
    <row r="21" spans="1:4" ht="12.75">
      <c r="A21" s="140" t="s">
        <v>156</v>
      </c>
      <c r="B21" s="141" t="s">
        <v>157</v>
      </c>
      <c r="C21" s="133">
        <f>SUM(C11:C20)</f>
        <v>914</v>
      </c>
      <c r="D21" s="133">
        <f>SUM(D11:D20)</f>
        <v>736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-82</v>
      </c>
      <c r="D23" s="352">
        <v>-137</v>
      </c>
    </row>
    <row r="24" spans="1:4" ht="12.75">
      <c r="A24" s="135" t="s">
        <v>161</v>
      </c>
      <c r="B24" s="136" t="s">
        <v>162</v>
      </c>
      <c r="C24" s="352">
        <v>745</v>
      </c>
      <c r="D24" s="352"/>
    </row>
    <row r="25" spans="1:4" ht="12.75">
      <c r="A25" s="135" t="s">
        <v>163</v>
      </c>
      <c r="B25" s="136" t="s">
        <v>164</v>
      </c>
      <c r="C25" s="352">
        <v>-127</v>
      </c>
      <c r="D25" s="352">
        <v>-166</v>
      </c>
    </row>
    <row r="26" spans="1:4" ht="24">
      <c r="A26" s="135" t="s">
        <v>165</v>
      </c>
      <c r="B26" s="136" t="s">
        <v>166</v>
      </c>
      <c r="C26" s="352">
        <v>19</v>
      </c>
      <c r="D26" s="352">
        <v>316</v>
      </c>
    </row>
    <row r="27" spans="1:4" ht="12.75">
      <c r="A27" s="135" t="s">
        <v>167</v>
      </c>
      <c r="B27" s="136" t="s">
        <v>168</v>
      </c>
      <c r="C27" s="352">
        <v>3</v>
      </c>
      <c r="D27" s="352"/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>
        <v>58</v>
      </c>
      <c r="D29" s="352"/>
    </row>
    <row r="30" spans="1:4" ht="12.75">
      <c r="A30" s="135" t="s">
        <v>173</v>
      </c>
      <c r="B30" s="136" t="s">
        <v>174</v>
      </c>
      <c r="C30" s="352"/>
      <c r="D30" s="352"/>
    </row>
    <row r="31" spans="1:4" ht="12.75">
      <c r="A31" s="135" t="s">
        <v>152</v>
      </c>
      <c r="B31" s="136" t="s">
        <v>175</v>
      </c>
      <c r="C31" s="352"/>
      <c r="D31" s="352"/>
    </row>
    <row r="32" spans="1:4" ht="24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616</v>
      </c>
      <c r="D33" s="133">
        <f>SUM(D23:D32)</f>
        <v>13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12051</v>
      </c>
      <c r="D37" s="352">
        <v>290</v>
      </c>
    </row>
    <row r="38" spans="1:4" ht="12.75">
      <c r="A38" s="135" t="s">
        <v>187</v>
      </c>
      <c r="B38" s="136" t="s">
        <v>188</v>
      </c>
      <c r="C38" s="352">
        <v>-11736</v>
      </c>
      <c r="D38" s="352">
        <v>-297</v>
      </c>
    </row>
    <row r="39" spans="1:4" ht="12.75">
      <c r="A39" s="135" t="s">
        <v>189</v>
      </c>
      <c r="B39" s="136" t="s">
        <v>190</v>
      </c>
      <c r="C39" s="352">
        <v>-30</v>
      </c>
      <c r="D39" s="352">
        <v>-31</v>
      </c>
    </row>
    <row r="40" spans="1:4" ht="24">
      <c r="A40" s="135" t="s">
        <v>191</v>
      </c>
      <c r="B40" s="136" t="s">
        <v>192</v>
      </c>
      <c r="C40" s="352">
        <v>-1299</v>
      </c>
      <c r="D40" s="352">
        <v>-269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-7</v>
      </c>
      <c r="D42" s="352">
        <v>-8</v>
      </c>
    </row>
    <row r="43" spans="1:4" ht="12.75">
      <c r="A43" s="140" t="s">
        <v>197</v>
      </c>
      <c r="B43" s="141" t="s">
        <v>198</v>
      </c>
      <c r="C43" s="133">
        <f>SUM(C35:C42)</f>
        <v>-1021</v>
      </c>
      <c r="D43" s="133">
        <f>SUM(D35:D42)</f>
        <v>-315</v>
      </c>
    </row>
    <row r="44" spans="1:4" ht="24">
      <c r="A44" s="144" t="s">
        <v>199</v>
      </c>
      <c r="B44" s="141" t="s">
        <v>200</v>
      </c>
      <c r="C44" s="133">
        <f>C43+C33+C21</f>
        <v>509</v>
      </c>
      <c r="D44" s="133">
        <f>D43+D33+D21</f>
        <v>434</v>
      </c>
    </row>
    <row r="45" spans="1:4" ht="12.75">
      <c r="A45" s="131" t="s">
        <v>201</v>
      </c>
      <c r="B45" s="142" t="s">
        <v>202</v>
      </c>
      <c r="C45" s="471">
        <v>953</v>
      </c>
      <c r="D45" s="471">
        <v>432</v>
      </c>
    </row>
    <row r="46" spans="1:4" ht="12.75">
      <c r="A46" s="131" t="s">
        <v>203</v>
      </c>
      <c r="B46" s="142" t="s">
        <v>204</v>
      </c>
      <c r="C46" s="133">
        <f>C45+C44</f>
        <v>1462</v>
      </c>
      <c r="D46" s="133">
        <f>D45+D44</f>
        <v>866</v>
      </c>
    </row>
    <row r="47" spans="1:4" ht="12.75">
      <c r="A47" s="135" t="s">
        <v>205</v>
      </c>
      <c r="B47" s="142" t="s">
        <v>206</v>
      </c>
      <c r="C47" s="354">
        <v>1462</v>
      </c>
      <c r="D47" s="354">
        <v>866</v>
      </c>
    </row>
    <row r="48" spans="1:4" ht="12.75">
      <c r="A48" s="135" t="s">
        <v>207</v>
      </c>
      <c r="B48" s="142" t="s">
        <v>208</v>
      </c>
      <c r="C48" s="145"/>
      <c r="D48" s="145"/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tr">
        <f>'справка №1-БАЛАНС'!A100</f>
        <v>Дата на съставяне: 29.07.2015 г.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4"/>
      <c r="D58" s="504"/>
    </row>
    <row r="59" spans="1:4" ht="12.75">
      <c r="A59" s="152"/>
      <c r="B59" s="355" t="s">
        <v>853</v>
      </c>
      <c r="C59" s="505" t="s">
        <v>858</v>
      </c>
      <c r="D59" s="505"/>
    </row>
    <row r="60" spans="1:4" ht="12.75">
      <c r="A60" s="152"/>
      <c r="C60" s="504"/>
      <c r="D60" s="504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25">
      <selection activeCell="A1" sqref="A1:M1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06" t="s">
        <v>209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2" t="s">
        <v>856</v>
      </c>
      <c r="C3" s="502"/>
      <c r="D3" s="502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2" t="s">
        <v>273</v>
      </c>
      <c r="C4" s="502"/>
      <c r="D4" s="502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3" t="str">
        <f>'справка №1-БАЛАНС'!E5</f>
        <v>01.01.2015 - 30.06.2015 г.</v>
      </c>
      <c r="C5" s="502"/>
      <c r="D5" s="502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8" t="s">
        <v>212</v>
      </c>
      <c r="B7" s="493" t="s">
        <v>213</v>
      </c>
      <c r="C7" s="508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8" t="s">
        <v>220</v>
      </c>
      <c r="L7" s="508" t="s">
        <v>221</v>
      </c>
      <c r="M7" s="511" t="s">
        <v>222</v>
      </c>
    </row>
    <row r="8" spans="1:13" s="350" customFormat="1" ht="12.75">
      <c r="A8" s="492"/>
      <c r="B8" s="494"/>
      <c r="C8" s="492"/>
      <c r="D8" s="508" t="s">
        <v>215</v>
      </c>
      <c r="E8" s="508" t="s">
        <v>216</v>
      </c>
      <c r="F8" s="490" t="s">
        <v>217</v>
      </c>
      <c r="G8" s="509"/>
      <c r="H8" s="510"/>
      <c r="I8" s="508" t="s">
        <v>218</v>
      </c>
      <c r="J8" s="508" t="s">
        <v>219</v>
      </c>
      <c r="K8" s="492"/>
      <c r="L8" s="492"/>
      <c r="M8" s="512"/>
    </row>
    <row r="9" spans="1:13" ht="24">
      <c r="A9" s="491"/>
      <c r="B9" s="488"/>
      <c r="C9" s="491"/>
      <c r="D9" s="491"/>
      <c r="E9" s="491"/>
      <c r="F9" s="2" t="s">
        <v>223</v>
      </c>
      <c r="G9" s="2" t="s">
        <v>224</v>
      </c>
      <c r="H9" s="2" t="s">
        <v>225</v>
      </c>
      <c r="I9" s="491"/>
      <c r="J9" s="491"/>
      <c r="K9" s="491"/>
      <c r="L9" s="491"/>
      <c r="M9" s="513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>
        <v>0</v>
      </c>
      <c r="E12" s="9">
        <v>0</v>
      </c>
      <c r="F12" s="9">
        <v>3668</v>
      </c>
      <c r="G12" s="9">
        <v>0</v>
      </c>
      <c r="H12" s="10">
        <v>0</v>
      </c>
      <c r="I12" s="9">
        <v>5628</v>
      </c>
      <c r="J12" s="9">
        <v>-2638</v>
      </c>
      <c r="K12" s="10">
        <v>0</v>
      </c>
      <c r="L12" s="11">
        <f>SUM(C12:K12)</f>
        <v>21658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5628</v>
      </c>
      <c r="J16" s="12">
        <f t="shared" si="2"/>
        <v>-2638</v>
      </c>
      <c r="K16" s="12">
        <f t="shared" si="2"/>
        <v>0</v>
      </c>
      <c r="L16" s="11">
        <f t="shared" si="1"/>
        <v>21658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54</v>
      </c>
      <c r="J17" s="11"/>
      <c r="K17" s="10"/>
      <c r="L17" s="11">
        <f t="shared" si="1"/>
        <v>54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5682</v>
      </c>
      <c r="J30" s="12">
        <f t="shared" si="6"/>
        <v>-2638</v>
      </c>
      <c r="K30" s="12">
        <f t="shared" si="6"/>
        <v>0</v>
      </c>
      <c r="L30" s="11">
        <f t="shared" si="1"/>
        <v>21712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5682</v>
      </c>
      <c r="J33" s="12">
        <f t="shared" si="7"/>
        <v>-2638</v>
      </c>
      <c r="K33" s="12">
        <f t="shared" si="7"/>
        <v>0</v>
      </c>
      <c r="L33" s="11">
        <f t="shared" si="1"/>
        <v>21712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tr">
        <f>'справка №1-БАЛАНС'!A100</f>
        <v>Дата на съставяне: 29.07.2015 г.</v>
      </c>
      <c r="B37" s="16"/>
      <c r="C37" s="111"/>
      <c r="D37" s="507" t="s">
        <v>276</v>
      </c>
      <c r="E37" s="507"/>
      <c r="F37" s="507"/>
      <c r="G37" s="507"/>
      <c r="H37" s="507"/>
      <c r="I37" s="507"/>
      <c r="J37" s="111" t="s">
        <v>275</v>
      </c>
      <c r="K37" s="111"/>
      <c r="L37" s="507"/>
      <c r="M37" s="507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89" t="s">
        <v>853</v>
      </c>
      <c r="F39" s="489"/>
      <c r="G39" s="489"/>
      <c r="H39" s="114"/>
      <c r="I39" s="114"/>
      <c r="J39" s="114"/>
      <c r="K39" s="489" t="s">
        <v>858</v>
      </c>
      <c r="L39" s="489"/>
      <c r="M39" s="489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22">
      <selection activeCell="B47" sqref="B47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28" t="s">
        <v>133</v>
      </c>
      <c r="B2" s="518"/>
      <c r="C2" s="364"/>
      <c r="D2" s="364"/>
      <c r="E2" s="502" t="s">
        <v>856</v>
      </c>
      <c r="F2" s="529"/>
      <c r="G2" s="529"/>
      <c r="H2" s="364"/>
      <c r="I2" s="365"/>
      <c r="J2" s="365"/>
      <c r="K2" s="365"/>
      <c r="L2" s="365"/>
      <c r="M2" s="530" t="s">
        <v>1</v>
      </c>
      <c r="N2" s="517"/>
      <c r="O2" s="517"/>
      <c r="P2" s="531">
        <v>130472125</v>
      </c>
      <c r="Q2" s="531"/>
      <c r="R2" s="60"/>
    </row>
    <row r="3" spans="1:18" ht="15" customHeight="1">
      <c r="A3" s="528" t="s">
        <v>3</v>
      </c>
      <c r="B3" s="518"/>
      <c r="C3" s="366"/>
      <c r="D3" s="366"/>
      <c r="E3" s="503" t="str">
        <f>'справка №1-БАЛАНС'!E5</f>
        <v>01.01.2015 - 30.06.2015 г.</v>
      </c>
      <c r="F3" s="502"/>
      <c r="G3" s="502"/>
      <c r="H3" s="367"/>
      <c r="I3" s="367"/>
      <c r="J3" s="367"/>
      <c r="K3" s="367"/>
      <c r="L3" s="367"/>
      <c r="M3" s="532" t="s">
        <v>2</v>
      </c>
      <c r="N3" s="532"/>
      <c r="O3" s="368"/>
      <c r="P3" s="533"/>
      <c r="Q3" s="533"/>
      <c r="R3" s="61"/>
    </row>
    <row r="4" spans="1:18" ht="12.75">
      <c r="A4" s="369" t="s">
        <v>528</v>
      </c>
      <c r="B4" s="370"/>
      <c r="C4" s="370"/>
      <c r="D4" s="367"/>
      <c r="E4" s="519"/>
      <c r="F4" s="520"/>
      <c r="G4" s="520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529</v>
      </c>
    </row>
    <row r="5" spans="1:18" s="371" customFormat="1" ht="30.75" customHeight="1">
      <c r="A5" s="521" t="s">
        <v>212</v>
      </c>
      <c r="B5" s="522"/>
      <c r="C5" s="525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14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14" t="s">
        <v>534</v>
      </c>
      <c r="R5" s="514" t="s">
        <v>535</v>
      </c>
    </row>
    <row r="6" spans="1:18" s="371" customFormat="1" ht="48">
      <c r="A6" s="523"/>
      <c r="B6" s="524"/>
      <c r="C6" s="526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15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15"/>
      <c r="R6" s="515"/>
    </row>
    <row r="7" spans="1:18" s="371" customFormat="1" ht="12">
      <c r="A7" s="372" t="s">
        <v>545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546</v>
      </c>
      <c r="B8" s="374" t="s">
        <v>855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547</v>
      </c>
      <c r="B9" s="376" t="s">
        <v>548</v>
      </c>
      <c r="C9" s="167" t="s">
        <v>549</v>
      </c>
      <c r="D9" s="472">
        <v>2848</v>
      </c>
      <c r="E9" s="472"/>
      <c r="F9" s="472"/>
      <c r="G9" s="474">
        <f>D9+E9-F9</f>
        <v>2848</v>
      </c>
      <c r="H9" s="472"/>
      <c r="I9" s="472"/>
      <c r="J9" s="474">
        <f>G9+H9-I9</f>
        <v>2848</v>
      </c>
      <c r="K9" s="472"/>
      <c r="L9" s="472"/>
      <c r="M9" s="472"/>
      <c r="N9" s="474">
        <f>K9+L9-M9</f>
        <v>0</v>
      </c>
      <c r="O9" s="472"/>
      <c r="P9" s="472"/>
      <c r="Q9" s="474">
        <f aca="true" t="shared" si="0" ref="Q9:Q25">N9+O9-P9</f>
        <v>0</v>
      </c>
      <c r="R9" s="474">
        <f aca="true" t="shared" si="1" ref="R9:R25">J9-Q9</f>
        <v>2848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550</v>
      </c>
      <c r="B10" s="376" t="s">
        <v>551</v>
      </c>
      <c r="C10" s="167" t="s">
        <v>552</v>
      </c>
      <c r="D10" s="472"/>
      <c r="E10" s="472"/>
      <c r="F10" s="472"/>
      <c r="G10" s="474">
        <f aca="true" t="shared" si="2" ref="G10:G39">D10+E10-F10</f>
        <v>0</v>
      </c>
      <c r="H10" s="472"/>
      <c r="I10" s="472"/>
      <c r="J10" s="474">
        <f aca="true" t="shared" si="3" ref="J10:J39">G10+H10-I10</f>
        <v>0</v>
      </c>
      <c r="K10" s="472"/>
      <c r="L10" s="472"/>
      <c r="M10" s="472"/>
      <c r="N10" s="474">
        <f aca="true" t="shared" si="4" ref="N10:N39">K10+L10-M10</f>
        <v>0</v>
      </c>
      <c r="O10" s="472"/>
      <c r="P10" s="472"/>
      <c r="Q10" s="474">
        <f t="shared" si="0"/>
        <v>0</v>
      </c>
      <c r="R10" s="474">
        <f t="shared" si="1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553</v>
      </c>
      <c r="B11" s="376" t="s">
        <v>554</v>
      </c>
      <c r="C11" s="167" t="s">
        <v>555</v>
      </c>
      <c r="D11" s="472">
        <v>21547</v>
      </c>
      <c r="E11" s="472">
        <v>98</v>
      </c>
      <c r="F11" s="472">
        <v>1890</v>
      </c>
      <c r="G11" s="474">
        <f t="shared" si="2"/>
        <v>19755</v>
      </c>
      <c r="H11" s="472"/>
      <c r="I11" s="472"/>
      <c r="J11" s="474">
        <f t="shared" si="3"/>
        <v>19755</v>
      </c>
      <c r="K11" s="472">
        <v>11359</v>
      </c>
      <c r="L11" s="472">
        <v>373</v>
      </c>
      <c r="M11" s="472">
        <v>1114</v>
      </c>
      <c r="N11" s="474">
        <f t="shared" si="4"/>
        <v>10618</v>
      </c>
      <c r="O11" s="472"/>
      <c r="P11" s="472"/>
      <c r="Q11" s="474">
        <f t="shared" si="0"/>
        <v>10618</v>
      </c>
      <c r="R11" s="474">
        <f t="shared" si="1"/>
        <v>9137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556</v>
      </c>
      <c r="B12" s="376" t="s">
        <v>557</v>
      </c>
      <c r="C12" s="167" t="s">
        <v>558</v>
      </c>
      <c r="D12" s="472"/>
      <c r="E12" s="472"/>
      <c r="F12" s="472"/>
      <c r="G12" s="474">
        <f t="shared" si="2"/>
        <v>0</v>
      </c>
      <c r="H12" s="472"/>
      <c r="I12" s="472"/>
      <c r="J12" s="474">
        <f t="shared" si="3"/>
        <v>0</v>
      </c>
      <c r="K12" s="472"/>
      <c r="L12" s="472"/>
      <c r="M12" s="472"/>
      <c r="N12" s="474">
        <f t="shared" si="4"/>
        <v>0</v>
      </c>
      <c r="O12" s="472"/>
      <c r="P12" s="472"/>
      <c r="Q12" s="474">
        <f t="shared" si="0"/>
        <v>0</v>
      </c>
      <c r="R12" s="474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559</v>
      </c>
      <c r="B13" s="376" t="s">
        <v>560</v>
      </c>
      <c r="C13" s="167" t="s">
        <v>561</v>
      </c>
      <c r="D13" s="472">
        <v>614</v>
      </c>
      <c r="E13" s="472">
        <v>24</v>
      </c>
      <c r="F13" s="472">
        <v>5</v>
      </c>
      <c r="G13" s="474">
        <f t="shared" si="2"/>
        <v>633</v>
      </c>
      <c r="H13" s="472"/>
      <c r="I13" s="472"/>
      <c r="J13" s="474">
        <f t="shared" si="3"/>
        <v>633</v>
      </c>
      <c r="K13" s="472">
        <v>614</v>
      </c>
      <c r="L13" s="472"/>
      <c r="M13" s="472">
        <v>5</v>
      </c>
      <c r="N13" s="474">
        <f t="shared" si="4"/>
        <v>609</v>
      </c>
      <c r="O13" s="472"/>
      <c r="P13" s="472"/>
      <c r="Q13" s="474">
        <f t="shared" si="0"/>
        <v>609</v>
      </c>
      <c r="R13" s="474">
        <f t="shared" si="1"/>
        <v>24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562</v>
      </c>
      <c r="B14" s="376" t="s">
        <v>563</v>
      </c>
      <c r="C14" s="167" t="s">
        <v>564</v>
      </c>
      <c r="D14" s="472">
        <v>812</v>
      </c>
      <c r="E14" s="472">
        <v>10</v>
      </c>
      <c r="F14" s="472"/>
      <c r="G14" s="474">
        <f t="shared" si="2"/>
        <v>822</v>
      </c>
      <c r="H14" s="472"/>
      <c r="I14" s="472"/>
      <c r="J14" s="474">
        <f t="shared" si="3"/>
        <v>822</v>
      </c>
      <c r="K14" s="472">
        <v>685</v>
      </c>
      <c r="L14" s="472">
        <v>24</v>
      </c>
      <c r="M14" s="472"/>
      <c r="N14" s="474">
        <f t="shared" si="4"/>
        <v>709</v>
      </c>
      <c r="O14" s="472"/>
      <c r="P14" s="472"/>
      <c r="Q14" s="474">
        <f t="shared" si="0"/>
        <v>709</v>
      </c>
      <c r="R14" s="474">
        <f t="shared" si="1"/>
        <v>113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565</v>
      </c>
      <c r="B15" s="170" t="s">
        <v>566</v>
      </c>
      <c r="C15" s="169" t="s">
        <v>567</v>
      </c>
      <c r="D15" s="473"/>
      <c r="E15" s="473"/>
      <c r="F15" s="473"/>
      <c r="G15" s="474">
        <f t="shared" si="2"/>
        <v>0</v>
      </c>
      <c r="H15" s="473"/>
      <c r="I15" s="473"/>
      <c r="J15" s="474">
        <f t="shared" si="3"/>
        <v>0</v>
      </c>
      <c r="K15" s="473"/>
      <c r="L15" s="473"/>
      <c r="M15" s="473"/>
      <c r="N15" s="474">
        <f t="shared" si="4"/>
        <v>0</v>
      </c>
      <c r="O15" s="473"/>
      <c r="P15" s="473"/>
      <c r="Q15" s="474">
        <f t="shared" si="0"/>
        <v>0</v>
      </c>
      <c r="R15" s="474">
        <f t="shared" si="1"/>
        <v>0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568</v>
      </c>
      <c r="B16" s="170" t="s">
        <v>569</v>
      </c>
      <c r="C16" s="167" t="s">
        <v>570</v>
      </c>
      <c r="D16" s="472">
        <v>2869</v>
      </c>
      <c r="E16" s="472">
        <v>42</v>
      </c>
      <c r="F16" s="472"/>
      <c r="G16" s="474">
        <f t="shared" si="2"/>
        <v>2911</v>
      </c>
      <c r="H16" s="472"/>
      <c r="I16" s="472"/>
      <c r="J16" s="474">
        <f t="shared" si="3"/>
        <v>2911</v>
      </c>
      <c r="K16" s="472">
        <v>1069</v>
      </c>
      <c r="L16" s="472">
        <v>53</v>
      </c>
      <c r="M16" s="472"/>
      <c r="N16" s="474">
        <f t="shared" si="4"/>
        <v>1122</v>
      </c>
      <c r="O16" s="472"/>
      <c r="P16" s="472"/>
      <c r="Q16" s="474">
        <f t="shared" si="0"/>
        <v>1122</v>
      </c>
      <c r="R16" s="474">
        <f t="shared" si="1"/>
        <v>1789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571</v>
      </c>
      <c r="C17" s="171" t="s">
        <v>572</v>
      </c>
      <c r="D17" s="475">
        <f>SUM(D9:D16)</f>
        <v>28690</v>
      </c>
      <c r="E17" s="475">
        <f>SUM(E9:E16)</f>
        <v>174</v>
      </c>
      <c r="F17" s="475">
        <f>SUM(F9:F16)</f>
        <v>1895</v>
      </c>
      <c r="G17" s="474">
        <f t="shared" si="2"/>
        <v>26969</v>
      </c>
      <c r="H17" s="475">
        <f>SUM(H9:H16)</f>
        <v>0</v>
      </c>
      <c r="I17" s="475">
        <f>SUM(I9:I16)</f>
        <v>0</v>
      </c>
      <c r="J17" s="474">
        <f t="shared" si="3"/>
        <v>26969</v>
      </c>
      <c r="K17" s="475">
        <f>SUM(K9:K16)</f>
        <v>13727</v>
      </c>
      <c r="L17" s="475">
        <f>SUM(L9:L16)</f>
        <v>450</v>
      </c>
      <c r="M17" s="475">
        <f>SUM(M9:M16)</f>
        <v>1119</v>
      </c>
      <c r="N17" s="474">
        <f t="shared" si="4"/>
        <v>13058</v>
      </c>
      <c r="O17" s="475">
        <f>SUM(O9:O16)</f>
        <v>0</v>
      </c>
      <c r="P17" s="475">
        <f>SUM(P9:P16)</f>
        <v>0</v>
      </c>
      <c r="Q17" s="474">
        <f t="shared" si="0"/>
        <v>13058</v>
      </c>
      <c r="R17" s="474">
        <f t="shared" si="1"/>
        <v>13911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573</v>
      </c>
      <c r="B18" s="380" t="s">
        <v>574</v>
      </c>
      <c r="C18" s="171" t="s">
        <v>575</v>
      </c>
      <c r="D18" s="476"/>
      <c r="E18" s="476"/>
      <c r="F18" s="476"/>
      <c r="G18" s="474">
        <f t="shared" si="2"/>
        <v>0</v>
      </c>
      <c r="H18" s="476"/>
      <c r="I18" s="476"/>
      <c r="J18" s="474">
        <f t="shared" si="3"/>
        <v>0</v>
      </c>
      <c r="K18" s="476"/>
      <c r="L18" s="476"/>
      <c r="M18" s="476"/>
      <c r="N18" s="474">
        <f t="shared" si="4"/>
        <v>0</v>
      </c>
      <c r="O18" s="476"/>
      <c r="P18" s="476"/>
      <c r="Q18" s="474">
        <f t="shared" si="0"/>
        <v>0</v>
      </c>
      <c r="R18" s="474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854</v>
      </c>
      <c r="B19" s="380" t="s">
        <v>576</v>
      </c>
      <c r="C19" s="171" t="s">
        <v>577</v>
      </c>
      <c r="D19" s="476"/>
      <c r="E19" s="476"/>
      <c r="F19" s="476"/>
      <c r="G19" s="474">
        <f t="shared" si="2"/>
        <v>0</v>
      </c>
      <c r="H19" s="476"/>
      <c r="I19" s="476"/>
      <c r="J19" s="474">
        <f t="shared" si="3"/>
        <v>0</v>
      </c>
      <c r="K19" s="476"/>
      <c r="L19" s="476"/>
      <c r="M19" s="476"/>
      <c r="N19" s="474">
        <f t="shared" si="4"/>
        <v>0</v>
      </c>
      <c r="O19" s="476"/>
      <c r="P19" s="476"/>
      <c r="Q19" s="474">
        <f t="shared" si="0"/>
        <v>0</v>
      </c>
      <c r="R19" s="474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578</v>
      </c>
      <c r="B20" s="374" t="s">
        <v>579</v>
      </c>
      <c r="C20" s="167"/>
      <c r="D20" s="477"/>
      <c r="E20" s="477"/>
      <c r="F20" s="477"/>
      <c r="G20" s="474">
        <f t="shared" si="2"/>
        <v>0</v>
      </c>
      <c r="H20" s="477"/>
      <c r="I20" s="477"/>
      <c r="J20" s="474">
        <f t="shared" si="3"/>
        <v>0</v>
      </c>
      <c r="K20" s="477"/>
      <c r="L20" s="477"/>
      <c r="M20" s="477"/>
      <c r="N20" s="474">
        <f t="shared" si="4"/>
        <v>0</v>
      </c>
      <c r="O20" s="477"/>
      <c r="P20" s="477"/>
      <c r="Q20" s="474">
        <f t="shared" si="0"/>
        <v>0</v>
      </c>
      <c r="R20" s="474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547</v>
      </c>
      <c r="B21" s="376" t="s">
        <v>580</v>
      </c>
      <c r="C21" s="167" t="s">
        <v>581</v>
      </c>
      <c r="D21" s="472">
        <v>897</v>
      </c>
      <c r="E21" s="472"/>
      <c r="F21" s="472"/>
      <c r="G21" s="474">
        <f t="shared" si="2"/>
        <v>897</v>
      </c>
      <c r="H21" s="472"/>
      <c r="I21" s="472"/>
      <c r="J21" s="474">
        <f t="shared" si="3"/>
        <v>897</v>
      </c>
      <c r="K21" s="472">
        <v>793</v>
      </c>
      <c r="L21" s="472">
        <v>48</v>
      </c>
      <c r="M21" s="472"/>
      <c r="N21" s="474">
        <f t="shared" si="4"/>
        <v>841</v>
      </c>
      <c r="O21" s="472"/>
      <c r="P21" s="472"/>
      <c r="Q21" s="474">
        <f t="shared" si="0"/>
        <v>841</v>
      </c>
      <c r="R21" s="474">
        <f t="shared" si="1"/>
        <v>56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550</v>
      </c>
      <c r="B22" s="376" t="s">
        <v>582</v>
      </c>
      <c r="C22" s="167" t="s">
        <v>583</v>
      </c>
      <c r="D22" s="472">
        <v>2933</v>
      </c>
      <c r="E22" s="472"/>
      <c r="F22" s="472"/>
      <c r="G22" s="474">
        <f t="shared" si="2"/>
        <v>2933</v>
      </c>
      <c r="H22" s="472"/>
      <c r="I22" s="472"/>
      <c r="J22" s="474">
        <f t="shared" si="3"/>
        <v>2933</v>
      </c>
      <c r="K22" s="472">
        <v>2302</v>
      </c>
      <c r="L22" s="472">
        <v>44</v>
      </c>
      <c r="M22" s="472"/>
      <c r="N22" s="474">
        <f t="shared" si="4"/>
        <v>2346</v>
      </c>
      <c r="O22" s="472"/>
      <c r="P22" s="472"/>
      <c r="Q22" s="474">
        <f t="shared" si="0"/>
        <v>2346</v>
      </c>
      <c r="R22" s="474">
        <f t="shared" si="1"/>
        <v>587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553</v>
      </c>
      <c r="B23" s="170" t="s">
        <v>584</v>
      </c>
      <c r="C23" s="167" t="s">
        <v>585</v>
      </c>
      <c r="D23" s="472"/>
      <c r="E23" s="472"/>
      <c r="F23" s="472"/>
      <c r="G23" s="474">
        <f t="shared" si="2"/>
        <v>0</v>
      </c>
      <c r="H23" s="472"/>
      <c r="I23" s="472"/>
      <c r="J23" s="474">
        <f t="shared" si="3"/>
        <v>0</v>
      </c>
      <c r="K23" s="472"/>
      <c r="L23" s="472"/>
      <c r="M23" s="472"/>
      <c r="N23" s="474">
        <f t="shared" si="4"/>
        <v>0</v>
      </c>
      <c r="O23" s="472"/>
      <c r="P23" s="472"/>
      <c r="Q23" s="474">
        <f t="shared" si="0"/>
        <v>0</v>
      </c>
      <c r="R23" s="474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556</v>
      </c>
      <c r="B24" s="173" t="s">
        <v>569</v>
      </c>
      <c r="C24" s="167" t="s">
        <v>586</v>
      </c>
      <c r="D24" s="472">
        <v>1700</v>
      </c>
      <c r="E24" s="472"/>
      <c r="F24" s="472"/>
      <c r="G24" s="474">
        <f t="shared" si="2"/>
        <v>1700</v>
      </c>
      <c r="H24" s="472"/>
      <c r="I24" s="472"/>
      <c r="J24" s="474">
        <f t="shared" si="3"/>
        <v>1700</v>
      </c>
      <c r="K24" s="472">
        <v>1337</v>
      </c>
      <c r="L24" s="472">
        <v>62</v>
      </c>
      <c r="M24" s="472"/>
      <c r="N24" s="474">
        <f t="shared" si="4"/>
        <v>1399</v>
      </c>
      <c r="O24" s="472"/>
      <c r="P24" s="472"/>
      <c r="Q24" s="474">
        <f t="shared" si="0"/>
        <v>1399</v>
      </c>
      <c r="R24" s="474">
        <f t="shared" si="1"/>
        <v>301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587</v>
      </c>
      <c r="C25" s="174" t="s">
        <v>588</v>
      </c>
      <c r="D25" s="478">
        <f>SUM(D21:D24)</f>
        <v>5530</v>
      </c>
      <c r="E25" s="478">
        <f aca="true" t="shared" si="5" ref="E25:P25">SUM(E21:E24)</f>
        <v>0</v>
      </c>
      <c r="F25" s="478">
        <f t="shared" si="5"/>
        <v>0</v>
      </c>
      <c r="G25" s="479">
        <f t="shared" si="2"/>
        <v>5530</v>
      </c>
      <c r="H25" s="478">
        <f t="shared" si="5"/>
        <v>0</v>
      </c>
      <c r="I25" s="478">
        <f t="shared" si="5"/>
        <v>0</v>
      </c>
      <c r="J25" s="479">
        <f t="shared" si="3"/>
        <v>5530</v>
      </c>
      <c r="K25" s="478">
        <f t="shared" si="5"/>
        <v>4432</v>
      </c>
      <c r="L25" s="478">
        <f t="shared" si="5"/>
        <v>154</v>
      </c>
      <c r="M25" s="478">
        <f t="shared" si="5"/>
        <v>0</v>
      </c>
      <c r="N25" s="479">
        <f t="shared" si="4"/>
        <v>4586</v>
      </c>
      <c r="O25" s="478">
        <f t="shared" si="5"/>
        <v>0</v>
      </c>
      <c r="P25" s="478">
        <f t="shared" si="5"/>
        <v>0</v>
      </c>
      <c r="Q25" s="479">
        <f t="shared" si="0"/>
        <v>4586</v>
      </c>
      <c r="R25" s="479">
        <f t="shared" si="1"/>
        <v>944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589</v>
      </c>
      <c r="B26" s="381" t="s">
        <v>860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6" t="s">
        <v>547</v>
      </c>
      <c r="B27" s="382" t="s">
        <v>590</v>
      </c>
      <c r="C27" s="180" t="s">
        <v>591</v>
      </c>
      <c r="D27" s="480">
        <f>SUM(D28:D31)</f>
        <v>425</v>
      </c>
      <c r="E27" s="480">
        <f aca="true" t="shared" si="6" ref="E27:P27">SUM(E28:E31)</f>
        <v>2995</v>
      </c>
      <c r="F27" s="480">
        <f t="shared" si="6"/>
        <v>11</v>
      </c>
      <c r="G27" s="481">
        <f t="shared" si="2"/>
        <v>3409</v>
      </c>
      <c r="H27" s="480">
        <f t="shared" si="6"/>
        <v>0</v>
      </c>
      <c r="I27" s="480">
        <f t="shared" si="6"/>
        <v>0</v>
      </c>
      <c r="J27" s="481">
        <f t="shared" si="3"/>
        <v>3409</v>
      </c>
      <c r="K27" s="480">
        <f t="shared" si="6"/>
        <v>0</v>
      </c>
      <c r="L27" s="480">
        <f t="shared" si="6"/>
        <v>0</v>
      </c>
      <c r="M27" s="480">
        <f t="shared" si="6"/>
        <v>0</v>
      </c>
      <c r="N27" s="481">
        <f t="shared" si="4"/>
        <v>0</v>
      </c>
      <c r="O27" s="480">
        <f t="shared" si="6"/>
        <v>0</v>
      </c>
      <c r="P27" s="480">
        <f t="shared" si="6"/>
        <v>0</v>
      </c>
      <c r="Q27" s="481">
        <f>N27+O27-P27</f>
        <v>0</v>
      </c>
      <c r="R27" s="481">
        <f>J27-Q27</f>
        <v>3409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363</v>
      </c>
      <c r="C28" s="167" t="s">
        <v>592</v>
      </c>
      <c r="D28" s="472">
        <v>425</v>
      </c>
      <c r="E28" s="472">
        <v>2995</v>
      </c>
      <c r="F28" s="472">
        <v>11</v>
      </c>
      <c r="G28" s="474">
        <f t="shared" si="2"/>
        <v>3409</v>
      </c>
      <c r="H28" s="472"/>
      <c r="I28" s="472"/>
      <c r="J28" s="474">
        <f t="shared" si="3"/>
        <v>3409</v>
      </c>
      <c r="K28" s="472"/>
      <c r="L28" s="472"/>
      <c r="M28" s="472"/>
      <c r="N28" s="474">
        <f t="shared" si="4"/>
        <v>0</v>
      </c>
      <c r="O28" s="472"/>
      <c r="P28" s="472"/>
      <c r="Q28" s="474">
        <f aca="true" t="shared" si="7" ref="Q28:Q39">N28+O28-P28</f>
        <v>0</v>
      </c>
      <c r="R28" s="474">
        <f aca="true" t="shared" si="8" ref="R28:R39">J28-Q28</f>
        <v>3409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365</v>
      </c>
      <c r="C29" s="167" t="s">
        <v>593</v>
      </c>
      <c r="D29" s="472"/>
      <c r="E29" s="472"/>
      <c r="F29" s="472"/>
      <c r="G29" s="474">
        <f t="shared" si="2"/>
        <v>0</v>
      </c>
      <c r="H29" s="472"/>
      <c r="I29" s="472"/>
      <c r="J29" s="474">
        <f t="shared" si="3"/>
        <v>0</v>
      </c>
      <c r="K29" s="472"/>
      <c r="L29" s="472"/>
      <c r="M29" s="472"/>
      <c r="N29" s="474">
        <f t="shared" si="4"/>
        <v>0</v>
      </c>
      <c r="O29" s="472"/>
      <c r="P29" s="472"/>
      <c r="Q29" s="474">
        <f t="shared" si="7"/>
        <v>0</v>
      </c>
      <c r="R29" s="474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368</v>
      </c>
      <c r="C30" s="167" t="s">
        <v>594</v>
      </c>
      <c r="D30" s="472"/>
      <c r="E30" s="472"/>
      <c r="F30" s="472"/>
      <c r="G30" s="474">
        <f t="shared" si="2"/>
        <v>0</v>
      </c>
      <c r="H30" s="472"/>
      <c r="I30" s="472"/>
      <c r="J30" s="474">
        <f t="shared" si="3"/>
        <v>0</v>
      </c>
      <c r="K30" s="472"/>
      <c r="L30" s="472"/>
      <c r="M30" s="472"/>
      <c r="N30" s="474">
        <f t="shared" si="4"/>
        <v>0</v>
      </c>
      <c r="O30" s="472"/>
      <c r="P30" s="472"/>
      <c r="Q30" s="474">
        <f t="shared" si="7"/>
        <v>0</v>
      </c>
      <c r="R30" s="474">
        <f t="shared" si="8"/>
        <v>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370</v>
      </c>
      <c r="C31" s="167" t="s">
        <v>595</v>
      </c>
      <c r="D31" s="472"/>
      <c r="E31" s="472"/>
      <c r="F31" s="472"/>
      <c r="G31" s="474">
        <f t="shared" si="2"/>
        <v>0</v>
      </c>
      <c r="H31" s="472"/>
      <c r="I31" s="472"/>
      <c r="J31" s="474">
        <f t="shared" si="3"/>
        <v>0</v>
      </c>
      <c r="K31" s="472"/>
      <c r="L31" s="472"/>
      <c r="M31" s="472"/>
      <c r="N31" s="474">
        <f t="shared" si="4"/>
        <v>0</v>
      </c>
      <c r="O31" s="472"/>
      <c r="P31" s="472"/>
      <c r="Q31" s="474">
        <f t="shared" si="7"/>
        <v>0</v>
      </c>
      <c r="R31" s="474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550</v>
      </c>
      <c r="B32" s="382" t="s">
        <v>596</v>
      </c>
      <c r="C32" s="167" t="s">
        <v>597</v>
      </c>
      <c r="D32" s="482">
        <f>SUM(D33:D36)</f>
        <v>0</v>
      </c>
      <c r="E32" s="482">
        <f aca="true" t="shared" si="9" ref="E32:P32">SUM(E33:E36)</f>
        <v>0</v>
      </c>
      <c r="F32" s="482">
        <f t="shared" si="9"/>
        <v>0</v>
      </c>
      <c r="G32" s="474">
        <f t="shared" si="2"/>
        <v>0</v>
      </c>
      <c r="H32" s="482">
        <f t="shared" si="9"/>
        <v>0</v>
      </c>
      <c r="I32" s="482">
        <f t="shared" si="9"/>
        <v>0</v>
      </c>
      <c r="J32" s="474">
        <f t="shared" si="3"/>
        <v>0</v>
      </c>
      <c r="K32" s="482">
        <f t="shared" si="9"/>
        <v>0</v>
      </c>
      <c r="L32" s="482">
        <f t="shared" si="9"/>
        <v>0</v>
      </c>
      <c r="M32" s="482">
        <f t="shared" si="9"/>
        <v>0</v>
      </c>
      <c r="N32" s="474">
        <f t="shared" si="4"/>
        <v>0</v>
      </c>
      <c r="O32" s="482">
        <f t="shared" si="9"/>
        <v>0</v>
      </c>
      <c r="P32" s="482">
        <f t="shared" si="9"/>
        <v>0</v>
      </c>
      <c r="Q32" s="474">
        <f t="shared" si="7"/>
        <v>0</v>
      </c>
      <c r="R32" s="474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375</v>
      </c>
      <c r="C33" s="167" t="s">
        <v>598</v>
      </c>
      <c r="D33" s="472"/>
      <c r="E33" s="472"/>
      <c r="F33" s="472"/>
      <c r="G33" s="474">
        <f t="shared" si="2"/>
        <v>0</v>
      </c>
      <c r="H33" s="472"/>
      <c r="I33" s="472"/>
      <c r="J33" s="474">
        <f t="shared" si="3"/>
        <v>0</v>
      </c>
      <c r="K33" s="472"/>
      <c r="L33" s="472"/>
      <c r="M33" s="472"/>
      <c r="N33" s="474">
        <f t="shared" si="4"/>
        <v>0</v>
      </c>
      <c r="O33" s="472"/>
      <c r="P33" s="472"/>
      <c r="Q33" s="474">
        <f t="shared" si="7"/>
        <v>0</v>
      </c>
      <c r="R33" s="474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599</v>
      </c>
      <c r="C34" s="167" t="s">
        <v>600</v>
      </c>
      <c r="D34" s="472"/>
      <c r="E34" s="472"/>
      <c r="F34" s="472"/>
      <c r="G34" s="474">
        <f t="shared" si="2"/>
        <v>0</v>
      </c>
      <c r="H34" s="472"/>
      <c r="I34" s="472"/>
      <c r="J34" s="474">
        <f t="shared" si="3"/>
        <v>0</v>
      </c>
      <c r="K34" s="472"/>
      <c r="L34" s="472"/>
      <c r="M34" s="472"/>
      <c r="N34" s="474">
        <f t="shared" si="4"/>
        <v>0</v>
      </c>
      <c r="O34" s="472"/>
      <c r="P34" s="472"/>
      <c r="Q34" s="474">
        <f t="shared" si="7"/>
        <v>0</v>
      </c>
      <c r="R34" s="474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601</v>
      </c>
      <c r="C35" s="167" t="s">
        <v>602</v>
      </c>
      <c r="D35" s="472"/>
      <c r="E35" s="472"/>
      <c r="F35" s="472"/>
      <c r="G35" s="474">
        <f t="shared" si="2"/>
        <v>0</v>
      </c>
      <c r="H35" s="472"/>
      <c r="I35" s="472"/>
      <c r="J35" s="474">
        <f t="shared" si="3"/>
        <v>0</v>
      </c>
      <c r="K35" s="472"/>
      <c r="L35" s="472"/>
      <c r="M35" s="472"/>
      <c r="N35" s="474">
        <f t="shared" si="4"/>
        <v>0</v>
      </c>
      <c r="O35" s="472"/>
      <c r="P35" s="472"/>
      <c r="Q35" s="474">
        <f t="shared" si="7"/>
        <v>0</v>
      </c>
      <c r="R35" s="474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603</v>
      </c>
      <c r="C36" s="167" t="s">
        <v>604</v>
      </c>
      <c r="D36" s="472"/>
      <c r="E36" s="472"/>
      <c r="F36" s="472"/>
      <c r="G36" s="474">
        <f t="shared" si="2"/>
        <v>0</v>
      </c>
      <c r="H36" s="472"/>
      <c r="I36" s="472"/>
      <c r="J36" s="474">
        <f t="shared" si="3"/>
        <v>0</v>
      </c>
      <c r="K36" s="472"/>
      <c r="L36" s="472"/>
      <c r="M36" s="472"/>
      <c r="N36" s="474">
        <f t="shared" si="4"/>
        <v>0</v>
      </c>
      <c r="O36" s="472"/>
      <c r="P36" s="472"/>
      <c r="Q36" s="474">
        <f t="shared" si="7"/>
        <v>0</v>
      </c>
      <c r="R36" s="474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553</v>
      </c>
      <c r="B37" s="376" t="s">
        <v>569</v>
      </c>
      <c r="C37" s="167" t="s">
        <v>605</v>
      </c>
      <c r="D37" s="472"/>
      <c r="E37" s="472"/>
      <c r="F37" s="472"/>
      <c r="G37" s="474">
        <f t="shared" si="2"/>
        <v>0</v>
      </c>
      <c r="H37" s="472"/>
      <c r="I37" s="472"/>
      <c r="J37" s="474">
        <f t="shared" si="3"/>
        <v>0</v>
      </c>
      <c r="K37" s="472"/>
      <c r="L37" s="472"/>
      <c r="M37" s="472"/>
      <c r="N37" s="474">
        <f t="shared" si="4"/>
        <v>0</v>
      </c>
      <c r="O37" s="472"/>
      <c r="P37" s="472"/>
      <c r="Q37" s="474">
        <f t="shared" si="7"/>
        <v>0</v>
      </c>
      <c r="R37" s="474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606</v>
      </c>
      <c r="C38" s="171" t="s">
        <v>607</v>
      </c>
      <c r="D38" s="475">
        <f>D27+D32+D37</f>
        <v>425</v>
      </c>
      <c r="E38" s="475">
        <f aca="true" t="shared" si="10" ref="E38:P38">E27+E32+E37</f>
        <v>2995</v>
      </c>
      <c r="F38" s="475">
        <f t="shared" si="10"/>
        <v>11</v>
      </c>
      <c r="G38" s="474">
        <f t="shared" si="2"/>
        <v>3409</v>
      </c>
      <c r="H38" s="475">
        <f t="shared" si="10"/>
        <v>0</v>
      </c>
      <c r="I38" s="475">
        <f t="shared" si="10"/>
        <v>0</v>
      </c>
      <c r="J38" s="474">
        <f t="shared" si="3"/>
        <v>3409</v>
      </c>
      <c r="K38" s="475">
        <f t="shared" si="10"/>
        <v>0</v>
      </c>
      <c r="L38" s="475">
        <f t="shared" si="10"/>
        <v>0</v>
      </c>
      <c r="M38" s="475">
        <f t="shared" si="10"/>
        <v>0</v>
      </c>
      <c r="N38" s="474">
        <f t="shared" si="4"/>
        <v>0</v>
      </c>
      <c r="O38" s="475">
        <f t="shared" si="10"/>
        <v>0</v>
      </c>
      <c r="P38" s="475">
        <f t="shared" si="10"/>
        <v>0</v>
      </c>
      <c r="Q38" s="474">
        <f t="shared" si="7"/>
        <v>0</v>
      </c>
      <c r="R38" s="474">
        <f t="shared" si="8"/>
        <v>3409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608</v>
      </c>
      <c r="B39" s="379" t="s">
        <v>609</v>
      </c>
      <c r="C39" s="171" t="s">
        <v>610</v>
      </c>
      <c r="D39" s="483"/>
      <c r="E39" s="483"/>
      <c r="F39" s="483"/>
      <c r="G39" s="474">
        <f t="shared" si="2"/>
        <v>0</v>
      </c>
      <c r="H39" s="483"/>
      <c r="I39" s="483"/>
      <c r="J39" s="474">
        <f t="shared" si="3"/>
        <v>0</v>
      </c>
      <c r="K39" s="483"/>
      <c r="L39" s="483"/>
      <c r="M39" s="483"/>
      <c r="N39" s="474">
        <f t="shared" si="4"/>
        <v>0</v>
      </c>
      <c r="O39" s="483"/>
      <c r="P39" s="483"/>
      <c r="Q39" s="474">
        <f t="shared" si="7"/>
        <v>0</v>
      </c>
      <c r="R39" s="474">
        <f t="shared" si="8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611</v>
      </c>
      <c r="C40" s="181" t="s">
        <v>612</v>
      </c>
      <c r="D40" s="484">
        <f>D17+D18+D19+D25+D38+D39</f>
        <v>34645</v>
      </c>
      <c r="E40" s="484">
        <f>E17+E18+E19+E25+E38+E39</f>
        <v>3169</v>
      </c>
      <c r="F40" s="484">
        <f aca="true" t="shared" si="11" ref="F40:R40">F17+F18+F19+F25+F38+F39</f>
        <v>1906</v>
      </c>
      <c r="G40" s="484">
        <f t="shared" si="11"/>
        <v>35908</v>
      </c>
      <c r="H40" s="484">
        <f t="shared" si="11"/>
        <v>0</v>
      </c>
      <c r="I40" s="484">
        <f t="shared" si="11"/>
        <v>0</v>
      </c>
      <c r="J40" s="484">
        <f t="shared" si="11"/>
        <v>35908</v>
      </c>
      <c r="K40" s="484">
        <f t="shared" si="11"/>
        <v>18159</v>
      </c>
      <c r="L40" s="484">
        <f t="shared" si="11"/>
        <v>604</v>
      </c>
      <c r="M40" s="484">
        <f t="shared" si="11"/>
        <v>1119</v>
      </c>
      <c r="N40" s="484">
        <f t="shared" si="11"/>
        <v>17644</v>
      </c>
      <c r="O40" s="484">
        <f t="shared" si="11"/>
        <v>0</v>
      </c>
      <c r="P40" s="484">
        <f t="shared" si="11"/>
        <v>0</v>
      </c>
      <c r="Q40" s="484">
        <f t="shared" si="11"/>
        <v>17644</v>
      </c>
      <c r="R40" s="484">
        <f t="shared" si="11"/>
        <v>18264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69"/>
      <c r="B42" s="369" t="s">
        <v>613</v>
      </c>
      <c r="C42" s="369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69"/>
      <c r="B43" s="369"/>
      <c r="C43" s="369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69"/>
      <c r="B44" s="383"/>
      <c r="C44" s="383"/>
      <c r="D44" s="369"/>
      <c r="E44" s="369"/>
      <c r="F44" s="369"/>
      <c r="G44" s="369"/>
      <c r="H44" s="384"/>
      <c r="I44" s="384"/>
      <c r="J44" s="384"/>
      <c r="K44" s="516"/>
      <c r="L44" s="516"/>
      <c r="M44" s="516"/>
      <c r="N44" s="516"/>
      <c r="O44" s="517"/>
      <c r="P44" s="518"/>
      <c r="Q44" s="518"/>
      <c r="R44" s="518"/>
    </row>
    <row r="45" spans="1:18" ht="12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562" t="str">
        <f>'справка №1-БАЛАНС'!A100</f>
        <v>Дата на съставяне: 29.07.2015 г.</v>
      </c>
      <c r="C47" s="386"/>
      <c r="D47" s="386"/>
      <c r="E47" s="386"/>
      <c r="F47" s="386"/>
      <c r="G47" s="386"/>
      <c r="H47" s="386" t="s">
        <v>614</v>
      </c>
      <c r="I47" s="386"/>
      <c r="J47" s="386"/>
      <c r="K47" s="386"/>
      <c r="L47" s="386"/>
      <c r="M47" s="386"/>
      <c r="N47" s="386"/>
      <c r="O47" s="386" t="s">
        <v>270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27" t="s">
        <v>853</v>
      </c>
      <c r="J49" s="527"/>
      <c r="K49" s="385"/>
      <c r="L49" s="385"/>
      <c r="M49" s="385"/>
      <c r="N49" s="385"/>
      <c r="O49" s="385"/>
      <c r="P49" s="527" t="s">
        <v>858</v>
      </c>
      <c r="Q49" s="527"/>
      <c r="R49" s="527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7">
      <selection activeCell="A1" sqref="A1:E1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4" t="s">
        <v>615</v>
      </c>
      <c r="B1" s="534"/>
      <c r="C1" s="534"/>
      <c r="D1" s="534"/>
      <c r="E1" s="534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35" t="s">
        <v>857</v>
      </c>
      <c r="B3" s="535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36" t="str">
        <f>"Отчетен период: "&amp;'справка №1-БАЛАНС'!E5</f>
        <v>Отчетен период: 01.01.2015 - 30.06.2015 г.</v>
      </c>
      <c r="B4" s="536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4993</v>
      </c>
      <c r="D11" s="222">
        <f>SUM(D12:D14)</f>
        <v>0</v>
      </c>
      <c r="E11" s="222">
        <f>SUM(E12:E14)</f>
        <v>4993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4993</v>
      </c>
      <c r="D12" s="215"/>
      <c r="E12" s="222">
        <f aca="true" t="shared" si="0" ref="E12:E42">C12-D12</f>
        <v>4993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22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22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22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22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22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22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4993</v>
      </c>
      <c r="D19" s="219">
        <f>D11+D15+D16</f>
        <v>0</v>
      </c>
      <c r="E19" s="219">
        <f>E11+E15+E16</f>
        <v>4993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22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22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22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5"/>
      <c r="C23" s="222"/>
      <c r="D23" s="219"/>
      <c r="E23" s="222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8359</v>
      </c>
      <c r="D24" s="222">
        <f>SUM(D25:D27)</f>
        <v>8359</v>
      </c>
      <c r="E24" s="222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1791</v>
      </c>
      <c r="D25" s="215">
        <f aca="true" t="shared" si="1" ref="D25:D30">C25</f>
        <v>1791</v>
      </c>
      <c r="E25" s="222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6564</v>
      </c>
      <c r="D26" s="215">
        <f t="shared" si="1"/>
        <v>6564</v>
      </c>
      <c r="E26" s="222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861</v>
      </c>
      <c r="B27" s="221" t="s">
        <v>652</v>
      </c>
      <c r="C27" s="215">
        <v>4</v>
      </c>
      <c r="D27" s="215">
        <f t="shared" si="1"/>
        <v>4</v>
      </c>
      <c r="E27" s="222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1753</v>
      </c>
      <c r="D28" s="215">
        <f t="shared" si="1"/>
        <v>1753</v>
      </c>
      <c r="E28" s="222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623</v>
      </c>
      <c r="D29" s="215">
        <f t="shared" si="1"/>
        <v>623</v>
      </c>
      <c r="E29" s="222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223</v>
      </c>
      <c r="D30" s="215">
        <f t="shared" si="1"/>
        <v>223</v>
      </c>
      <c r="E30" s="222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22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22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6">
        <f>SUM(C34:C37)</f>
        <v>0</v>
      </c>
      <c r="D33" s="226">
        <f>SUM(D34:D37)</f>
        <v>0</v>
      </c>
      <c r="E33" s="226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>
        <f>C34</f>
        <v>0</v>
      </c>
      <c r="E34" s="222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22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22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22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3</v>
      </c>
      <c r="D38" s="226">
        <f>SUM(D39:D42)</f>
        <v>3</v>
      </c>
      <c r="E38" s="226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22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22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22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3</v>
      </c>
      <c r="D42" s="215">
        <f>C42</f>
        <v>3</v>
      </c>
      <c r="E42" s="222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10961</v>
      </c>
      <c r="D43" s="219">
        <f>D24+D28+D29+D31+D30+D32+D33+D38</f>
        <v>10961</v>
      </c>
      <c r="E43" s="219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7">
        <f>C43+C21+C19+C9</f>
        <v>15954</v>
      </c>
      <c r="D44" s="227">
        <f>D43+D21+D19+D9</f>
        <v>10961</v>
      </c>
      <c r="E44" s="219">
        <f>E43+E21+E19+E9</f>
        <v>4993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28"/>
      <c r="B45" s="229"/>
      <c r="C45" s="230"/>
      <c r="D45" s="230"/>
      <c r="E45" s="230"/>
      <c r="F45" s="217"/>
      <c r="G45" s="231"/>
      <c r="H45" s="231"/>
      <c r="I45" s="231"/>
      <c r="J45" s="231"/>
      <c r="K45" s="231"/>
      <c r="L45" s="231"/>
      <c r="M45" s="231"/>
      <c r="N45" s="231"/>
      <c r="O45" s="231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  <row r="46" spans="1:27" ht="12">
      <c r="A46" s="228"/>
      <c r="B46" s="229"/>
      <c r="C46" s="230"/>
      <c r="D46" s="230"/>
      <c r="E46" s="230"/>
      <c r="F46" s="217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</row>
    <row r="47" spans="1:15" ht="12">
      <c r="A47" s="228" t="s">
        <v>687</v>
      </c>
      <c r="B47" s="229"/>
      <c r="C47" s="233"/>
      <c r="D47" s="233"/>
      <c r="E47" s="233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4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4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5">
        <v>3</v>
      </c>
      <c r="F50" s="235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5"/>
      <c r="C51" s="227"/>
      <c r="D51" s="227"/>
      <c r="E51" s="227"/>
      <c r="F51" s="236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7">
        <f>SUM(C53:C55)</f>
        <v>4458</v>
      </c>
      <c r="D52" s="227">
        <f>SUM(D53:D55)</f>
        <v>0</v>
      </c>
      <c r="E52" s="222">
        <f>C52-D52</f>
        <v>4458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>
        <v>4458</v>
      </c>
      <c r="D53" s="215"/>
      <c r="E53" s="222">
        <f>C53-D53</f>
        <v>4458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2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2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7">
        <f>C57+C59</f>
        <v>6926</v>
      </c>
      <c r="D56" s="227">
        <f>D57+D59</f>
        <v>0</v>
      </c>
      <c r="E56" s="222">
        <f t="shared" si="2"/>
        <v>6926</v>
      </c>
      <c r="F56" s="227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6926</v>
      </c>
      <c r="D57" s="215"/>
      <c r="E57" s="222">
        <f t="shared" si="2"/>
        <v>6926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7" t="s">
        <v>703</v>
      </c>
      <c r="B58" s="221" t="s">
        <v>704</v>
      </c>
      <c r="C58" s="238"/>
      <c r="D58" s="238"/>
      <c r="E58" s="222">
        <f t="shared" si="2"/>
        <v>0</v>
      </c>
      <c r="F58" s="238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7" t="s">
        <v>705</v>
      </c>
      <c r="B59" s="221" t="s">
        <v>706</v>
      </c>
      <c r="C59" s="215"/>
      <c r="D59" s="215"/>
      <c r="E59" s="222">
        <f t="shared" si="2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7" t="s">
        <v>703</v>
      </c>
      <c r="B60" s="221" t="s">
        <v>707</v>
      </c>
      <c r="C60" s="238"/>
      <c r="D60" s="238"/>
      <c r="E60" s="222">
        <f t="shared" si="2"/>
        <v>0</v>
      </c>
      <c r="F60" s="238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2"/>
        <v>0</v>
      </c>
      <c r="F61" s="239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2"/>
        <v>0</v>
      </c>
      <c r="F62" s="239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2"/>
        <v>0</v>
      </c>
      <c r="F63" s="23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105</v>
      </c>
      <c r="D64" s="215"/>
      <c r="E64" s="222">
        <f t="shared" si="2"/>
        <v>105</v>
      </c>
      <c r="F64" s="239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38">
        <v>105</v>
      </c>
      <c r="D65" s="238"/>
      <c r="E65" s="222">
        <f t="shared" si="2"/>
        <v>105</v>
      </c>
      <c r="F65" s="240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7">
        <f>C52+C56+C61+C62+C63+C64</f>
        <v>11489</v>
      </c>
      <c r="D66" s="227">
        <f>D52+D56+D61+D62+D63+D64</f>
        <v>0</v>
      </c>
      <c r="E66" s="222">
        <f t="shared" si="2"/>
        <v>11489</v>
      </c>
      <c r="F66" s="227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1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2" t="s">
        <v>720</v>
      </c>
      <c r="C68" s="215">
        <v>630</v>
      </c>
      <c r="D68" s="215"/>
      <c r="E68" s="222">
        <f t="shared" si="2"/>
        <v>630</v>
      </c>
      <c r="F68" s="239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1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5"/>
      <c r="C70" s="219"/>
      <c r="D70" s="219"/>
      <c r="E70" s="222"/>
      <c r="F70" s="241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6">
        <f>SUM(C72:C74)</f>
        <v>352</v>
      </c>
      <c r="D71" s="226">
        <f>SUM(D72:D74)</f>
        <v>352</v>
      </c>
      <c r="E71" s="226">
        <f>SUM(E72:E74)</f>
        <v>0</v>
      </c>
      <c r="F71" s="226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254</v>
      </c>
      <c r="D72" s="215">
        <f>C72</f>
        <v>254</v>
      </c>
      <c r="E72" s="222">
        <f t="shared" si="2"/>
        <v>0</v>
      </c>
      <c r="F72" s="239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2"/>
        <v>0</v>
      </c>
      <c r="F73" s="239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864</v>
      </c>
      <c r="B74" s="221" t="s">
        <v>727</v>
      </c>
      <c r="C74" s="215">
        <v>98</v>
      </c>
      <c r="D74" s="215">
        <f>C74</f>
        <v>98</v>
      </c>
      <c r="E74" s="222">
        <f t="shared" si="2"/>
        <v>0</v>
      </c>
      <c r="F74" s="239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7">
        <f>C76+C78</f>
        <v>413</v>
      </c>
      <c r="D75" s="227">
        <f>D76+D78</f>
        <v>413</v>
      </c>
      <c r="E75" s="227">
        <f>E76+E78</f>
        <v>0</v>
      </c>
      <c r="F75" s="227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413</v>
      </c>
      <c r="D76" s="215">
        <f>C76</f>
        <v>413</v>
      </c>
      <c r="E76" s="222">
        <f t="shared" si="2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38"/>
      <c r="D77" s="238"/>
      <c r="E77" s="222">
        <f t="shared" si="2"/>
        <v>0</v>
      </c>
      <c r="F77" s="238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2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38"/>
      <c r="D79" s="238"/>
      <c r="E79" s="222">
        <f t="shared" si="2"/>
        <v>0</v>
      </c>
      <c r="F79" s="238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7">
        <f>SUM(C81:C84)</f>
        <v>38</v>
      </c>
      <c r="D80" s="227">
        <f>SUM(D81:D84)</f>
        <v>38</v>
      </c>
      <c r="E80" s="227">
        <f>SUM(E81:E84)</f>
        <v>0</v>
      </c>
      <c r="F80" s="227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2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2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2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863</v>
      </c>
      <c r="B84" s="221" t="s">
        <v>744</v>
      </c>
      <c r="C84" s="215">
        <v>38</v>
      </c>
      <c r="D84" s="215">
        <f>C84</f>
        <v>38</v>
      </c>
      <c r="E84" s="222">
        <f t="shared" si="2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2578</v>
      </c>
      <c r="D85" s="219">
        <f>SUM(D86:D90)+D94</f>
        <v>2578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2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2146</v>
      </c>
      <c r="D87" s="215">
        <f>C87</f>
        <v>2146</v>
      </c>
      <c r="E87" s="222">
        <f t="shared" si="2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28</v>
      </c>
      <c r="D88" s="215">
        <f>C88</f>
        <v>28</v>
      </c>
      <c r="E88" s="222">
        <f t="shared" si="2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83</v>
      </c>
      <c r="D89" s="215">
        <f>C89</f>
        <v>83</v>
      </c>
      <c r="E89" s="222">
        <f t="shared" si="2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7">
        <f>SUM(C91:C93)</f>
        <v>248</v>
      </c>
      <c r="D90" s="227">
        <f>SUM(D91:D93)</f>
        <v>248</v>
      </c>
      <c r="E90" s="227">
        <f>SUM(E91:E93)</f>
        <v>0</v>
      </c>
      <c r="F90" s="227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/>
      <c r="D91" s="215">
        <f>C91</f>
        <v>0</v>
      </c>
      <c r="E91" s="222">
        <f t="shared" si="2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214</v>
      </c>
      <c r="D92" s="215">
        <f>C92</f>
        <v>214</v>
      </c>
      <c r="E92" s="222">
        <f t="shared" si="2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34</v>
      </c>
      <c r="D93" s="215">
        <f>C93</f>
        <v>34</v>
      </c>
      <c r="E93" s="222">
        <f t="shared" si="2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73</v>
      </c>
      <c r="D94" s="215">
        <f>C94</f>
        <v>73</v>
      </c>
      <c r="E94" s="222">
        <f t="shared" si="2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>
        <v>2</v>
      </c>
      <c r="D95" s="215">
        <f>C95</f>
        <v>2</v>
      </c>
      <c r="E95" s="222">
        <f t="shared" si="2"/>
        <v>0</v>
      </c>
      <c r="F95" s="239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2" t="s">
        <v>766</v>
      </c>
      <c r="C96" s="219">
        <f>C85+C80+C75+C71+C95</f>
        <v>3383</v>
      </c>
      <c r="D96" s="219">
        <f>D85+D80+D75+D71+D95</f>
        <v>3383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15502</v>
      </c>
      <c r="D97" s="219">
        <f>D96+D68+D66</f>
        <v>3383</v>
      </c>
      <c r="E97" s="219">
        <f>E96+E68+E66</f>
        <v>12119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3"/>
      <c r="B98" s="243"/>
      <c r="C98" s="244"/>
      <c r="D98" s="244"/>
      <c r="E98" s="244"/>
      <c r="F98" s="245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28" t="s">
        <v>769</v>
      </c>
      <c r="B99" s="246"/>
      <c r="C99" s="244"/>
      <c r="D99" s="244"/>
      <c r="E99" s="244"/>
      <c r="F99" s="247" t="s">
        <v>529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</row>
    <row r="100" spans="1:16" s="250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5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1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1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1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2" t="s">
        <v>780</v>
      </c>
      <c r="B105" s="218" t="s">
        <v>781</v>
      </c>
      <c r="C105" s="227">
        <f>SUM(C102:C104)</f>
        <v>0</v>
      </c>
      <c r="D105" s="227">
        <f>SUM(D102:D104)</f>
        <v>0</v>
      </c>
      <c r="E105" s="227">
        <f>SUM(E102:E104)</f>
        <v>0</v>
      </c>
      <c r="F105" s="227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3" t="s">
        <v>782</v>
      </c>
      <c r="B106" s="254"/>
      <c r="C106" s="228"/>
      <c r="D106" s="228"/>
      <c r="E106" s="228"/>
      <c r="F106" s="207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</row>
    <row r="107" spans="1:27" ht="24" customHeight="1">
      <c r="A107" s="537" t="s">
        <v>783</v>
      </c>
      <c r="B107" s="537"/>
      <c r="C107" s="537"/>
      <c r="D107" s="537"/>
      <c r="E107" s="537"/>
      <c r="F107" s="537"/>
      <c r="G107" s="231"/>
      <c r="H107" s="231"/>
      <c r="I107" s="231"/>
      <c r="J107" s="231"/>
      <c r="K107" s="231"/>
      <c r="L107" s="231"/>
      <c r="M107" s="231"/>
      <c r="N107" s="231"/>
      <c r="O107" s="231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</row>
    <row r="108" spans="1:27" ht="12">
      <c r="A108" s="356"/>
      <c r="B108" s="356"/>
      <c r="C108" s="356"/>
      <c r="D108" s="356"/>
      <c r="E108" s="356"/>
      <c r="F108" s="356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</row>
    <row r="109" spans="1:27" ht="12">
      <c r="A109" s="356"/>
      <c r="B109" s="356"/>
      <c r="C109" s="356"/>
      <c r="D109" s="356"/>
      <c r="E109" s="356"/>
      <c r="F109" s="356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</row>
    <row r="110" spans="1:27" ht="12">
      <c r="A110" s="356"/>
      <c r="B110" s="356"/>
      <c r="C110" s="356"/>
      <c r="D110" s="356"/>
      <c r="E110" s="356"/>
      <c r="F110" s="356"/>
      <c r="G110" s="231"/>
      <c r="H110" s="231"/>
      <c r="I110" s="231"/>
      <c r="J110" s="231"/>
      <c r="K110" s="231"/>
      <c r="L110" s="231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</row>
    <row r="111" spans="1:27" ht="12">
      <c r="A111" s="356"/>
      <c r="B111" s="356"/>
      <c r="C111" s="356"/>
      <c r="D111" s="356"/>
      <c r="E111" s="356"/>
      <c r="F111" s="356"/>
      <c r="G111" s="231"/>
      <c r="H111" s="231"/>
      <c r="I111" s="231"/>
      <c r="J111" s="231"/>
      <c r="K111" s="231"/>
      <c r="L111" s="231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</row>
    <row r="112" spans="1:15" ht="12">
      <c r="A112" s="228"/>
      <c r="B112" s="229"/>
      <c r="C112" s="228"/>
      <c r="D112" s="228"/>
      <c r="E112" s="228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9" t="str">
        <f>'справка №1-БАЛАНС'!A100</f>
        <v>Дата на съставяне: 29.07.2015 г.</v>
      </c>
      <c r="B113" s="539"/>
      <c r="C113" s="539" t="s">
        <v>131</v>
      </c>
      <c r="D113" s="539"/>
      <c r="E113" s="539"/>
      <c r="F113" s="539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41" t="s">
        <v>853</v>
      </c>
      <c r="E115" s="541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40" t="s">
        <v>270</v>
      </c>
      <c r="D120" s="540"/>
      <c r="E120" s="540"/>
      <c r="F120" s="540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38" t="s">
        <v>858</v>
      </c>
      <c r="E122" s="538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90"/>
      <c r="B125" s="259"/>
      <c r="C125" s="190"/>
      <c r="D125" s="190"/>
      <c r="E125" s="190"/>
      <c r="F125" s="190"/>
    </row>
    <row r="126" spans="1:6" ht="12">
      <c r="A126" s="190"/>
      <c r="B126" s="259"/>
      <c r="C126" s="190"/>
      <c r="D126" s="190"/>
      <c r="E126" s="190"/>
      <c r="F126" s="190"/>
    </row>
    <row r="127" spans="1:6" ht="12">
      <c r="A127" s="190"/>
      <c r="B127" s="259"/>
      <c r="C127" s="190"/>
      <c r="D127" s="190"/>
      <c r="E127" s="190"/>
      <c r="F127" s="190"/>
    </row>
    <row r="128" spans="1:6" ht="12">
      <c r="A128" s="190"/>
      <c r="B128" s="259"/>
      <c r="C128" s="190"/>
      <c r="D128" s="190"/>
      <c r="E128" s="190"/>
      <c r="F128" s="190"/>
    </row>
    <row r="129" spans="1:6" ht="12">
      <c r="A129" s="190"/>
      <c r="B129" s="259"/>
      <c r="C129" s="190"/>
      <c r="D129" s="190"/>
      <c r="E129" s="190"/>
      <c r="F129" s="190"/>
    </row>
    <row r="130" spans="1:6" ht="12">
      <c r="A130" s="190"/>
      <c r="B130" s="259"/>
      <c r="C130" s="190"/>
      <c r="D130" s="190"/>
      <c r="E130" s="190"/>
      <c r="F130" s="190"/>
    </row>
    <row r="131" spans="1:6" ht="12">
      <c r="A131" s="190"/>
      <c r="B131" s="259"/>
      <c r="C131" s="190"/>
      <c r="D131" s="190"/>
      <c r="E131" s="190"/>
      <c r="F131" s="190"/>
    </row>
    <row r="132" spans="1:6" ht="12">
      <c r="A132" s="190"/>
      <c r="B132" s="259"/>
      <c r="C132" s="190"/>
      <c r="D132" s="190"/>
      <c r="E132" s="190"/>
      <c r="F132" s="190"/>
    </row>
    <row r="133" spans="1:6" ht="12">
      <c r="A133" s="190"/>
      <c r="B133" s="259"/>
      <c r="C133" s="190"/>
      <c r="D133" s="190"/>
      <c r="E133" s="190"/>
      <c r="F133" s="190"/>
    </row>
    <row r="134" spans="1:6" ht="12">
      <c r="A134" s="190"/>
      <c r="B134" s="259"/>
      <c r="C134" s="190"/>
      <c r="D134" s="190"/>
      <c r="E134" s="190"/>
      <c r="F134" s="190"/>
    </row>
    <row r="135" spans="1:6" ht="12">
      <c r="A135" s="190"/>
      <c r="B135" s="259"/>
      <c r="C135" s="190"/>
      <c r="D135" s="190"/>
      <c r="E135" s="190"/>
      <c r="F135" s="190"/>
    </row>
    <row r="136" spans="1:6" ht="12">
      <c r="A136" s="190"/>
      <c r="B136" s="259"/>
      <c r="C136" s="190"/>
      <c r="D136" s="190"/>
      <c r="E136" s="190"/>
      <c r="F136" s="190"/>
    </row>
    <row r="137" spans="1:6" ht="12">
      <c r="A137" s="190"/>
      <c r="B137" s="259"/>
      <c r="C137" s="190"/>
      <c r="D137" s="190"/>
      <c r="E137" s="190"/>
      <c r="F137" s="190"/>
    </row>
    <row r="138" spans="1:6" ht="12">
      <c r="A138" s="190"/>
      <c r="B138" s="259"/>
      <c r="C138" s="190"/>
      <c r="D138" s="190"/>
      <c r="E138" s="190"/>
      <c r="F138" s="190"/>
    </row>
    <row r="139" spans="1:6" ht="12">
      <c r="A139" s="190"/>
      <c r="B139" s="259"/>
      <c r="C139" s="190"/>
      <c r="D139" s="190"/>
      <c r="E139" s="190"/>
      <c r="F139" s="190"/>
    </row>
    <row r="140" spans="1:6" ht="12">
      <c r="A140" s="190"/>
      <c r="B140" s="259"/>
      <c r="C140" s="190"/>
      <c r="D140" s="190"/>
      <c r="E140" s="190"/>
      <c r="F140" s="190"/>
    </row>
    <row r="141" spans="1:6" ht="12">
      <c r="A141" s="190"/>
      <c r="B141" s="259"/>
      <c r="C141" s="190"/>
      <c r="D141" s="190"/>
      <c r="E141" s="190"/>
      <c r="F141" s="190"/>
    </row>
    <row r="142" spans="1:6" ht="12">
      <c r="A142" s="190"/>
      <c r="B142" s="259"/>
      <c r="C142" s="190"/>
      <c r="D142" s="190"/>
      <c r="E142" s="190"/>
      <c r="F142" s="190"/>
    </row>
    <row r="143" spans="1:6" ht="12">
      <c r="A143" s="190"/>
      <c r="B143" s="259"/>
      <c r="C143" s="190"/>
      <c r="D143" s="190"/>
      <c r="E143" s="190"/>
      <c r="F143" s="190"/>
    </row>
    <row r="144" spans="1:6" ht="12">
      <c r="A144" s="190"/>
      <c r="B144" s="259"/>
      <c r="C144" s="190"/>
      <c r="D144" s="190"/>
      <c r="E144" s="190"/>
      <c r="F144" s="190"/>
    </row>
    <row r="145" spans="1:6" ht="12">
      <c r="A145" s="190"/>
      <c r="B145" s="259"/>
      <c r="C145" s="190"/>
      <c r="D145" s="190"/>
      <c r="E145" s="190"/>
      <c r="F145" s="190"/>
    </row>
    <row r="146" spans="1:6" ht="12">
      <c r="A146" s="190"/>
      <c r="B146" s="259"/>
      <c r="C146" s="190"/>
      <c r="D146" s="190"/>
      <c r="E146" s="190"/>
      <c r="F146" s="190"/>
    </row>
    <row r="147" spans="1:6" ht="12">
      <c r="A147" s="190"/>
      <c r="B147" s="259"/>
      <c r="C147" s="190"/>
      <c r="D147" s="190"/>
      <c r="E147" s="190"/>
      <c r="F147" s="190"/>
    </row>
    <row r="148" spans="1:6" ht="12">
      <c r="A148" s="190"/>
      <c r="B148" s="259"/>
      <c r="C148" s="190"/>
      <c r="D148" s="190"/>
      <c r="E148" s="190"/>
      <c r="F148" s="190"/>
    </row>
    <row r="149" spans="1:6" ht="12">
      <c r="A149" s="190"/>
      <c r="B149" s="259"/>
      <c r="C149" s="190"/>
      <c r="D149" s="190"/>
      <c r="E149" s="190"/>
      <c r="F149" s="190"/>
    </row>
    <row r="150" spans="1:6" ht="12">
      <c r="A150" s="190"/>
      <c r="B150" s="259"/>
      <c r="C150" s="190"/>
      <c r="D150" s="190"/>
      <c r="E150" s="190"/>
      <c r="F150" s="190"/>
    </row>
    <row r="151" spans="1:6" ht="12">
      <c r="A151" s="190"/>
      <c r="B151" s="259"/>
      <c r="C151" s="190"/>
      <c r="D151" s="190"/>
      <c r="E151" s="190"/>
      <c r="F151" s="190"/>
    </row>
    <row r="152" spans="1:6" ht="12">
      <c r="A152" s="190"/>
      <c r="B152" s="259"/>
      <c r="C152" s="190"/>
      <c r="D152" s="190"/>
      <c r="E152" s="190"/>
      <c r="F152" s="190"/>
    </row>
    <row r="153" spans="1:6" ht="12">
      <c r="A153" s="190"/>
      <c r="B153" s="259"/>
      <c r="C153" s="190"/>
      <c r="D153" s="190"/>
      <c r="E153" s="190"/>
      <c r="F153" s="190"/>
    </row>
    <row r="154" spans="1:6" ht="12">
      <c r="A154" s="190"/>
      <c r="B154" s="259"/>
      <c r="C154" s="190"/>
      <c r="D154" s="190"/>
      <c r="E154" s="190"/>
      <c r="F154" s="190"/>
    </row>
    <row r="155" spans="1:6" ht="12">
      <c r="A155" s="190"/>
      <c r="B155" s="259"/>
      <c r="C155" s="190"/>
      <c r="D155" s="190"/>
      <c r="E155" s="190"/>
      <c r="F155" s="190"/>
    </row>
    <row r="156" spans="1:6" ht="12">
      <c r="A156" s="190"/>
      <c r="B156" s="259"/>
      <c r="C156" s="190"/>
      <c r="D156" s="190"/>
      <c r="E156" s="190"/>
      <c r="F156" s="190"/>
    </row>
    <row r="157" spans="1:6" ht="12">
      <c r="A157" s="190"/>
      <c r="B157" s="259"/>
      <c r="C157" s="190"/>
      <c r="D157" s="190"/>
      <c r="E157" s="190"/>
      <c r="F157" s="190"/>
    </row>
    <row r="158" spans="1:6" ht="12">
      <c r="A158" s="190"/>
      <c r="B158" s="259"/>
      <c r="C158" s="190"/>
      <c r="D158" s="190"/>
      <c r="E158" s="190"/>
      <c r="F158" s="190"/>
    </row>
    <row r="159" spans="1:6" ht="12">
      <c r="A159" s="190"/>
      <c r="B159" s="259"/>
      <c r="C159" s="190"/>
      <c r="D159" s="190"/>
      <c r="E159" s="190"/>
      <c r="F159" s="190"/>
    </row>
    <row r="160" spans="1:6" ht="12">
      <c r="A160" s="190"/>
      <c r="B160" s="259"/>
      <c r="C160" s="190"/>
      <c r="D160" s="190"/>
      <c r="E160" s="190"/>
      <c r="F160" s="190"/>
    </row>
    <row r="161" spans="1:6" ht="12">
      <c r="A161" s="190"/>
      <c r="B161" s="259"/>
      <c r="C161" s="190"/>
      <c r="D161" s="190"/>
      <c r="E161" s="190"/>
      <c r="F161" s="190"/>
    </row>
    <row r="162" spans="1:6" ht="12">
      <c r="A162" s="190"/>
      <c r="B162" s="259"/>
      <c r="C162" s="190"/>
      <c r="D162" s="190"/>
      <c r="E162" s="190"/>
      <c r="F162" s="190"/>
    </row>
    <row r="163" spans="1:6" ht="12">
      <c r="A163" s="190"/>
      <c r="B163" s="259"/>
      <c r="C163" s="190"/>
      <c r="D163" s="190"/>
      <c r="E163" s="190"/>
      <c r="F163" s="190"/>
    </row>
    <row r="164" spans="1:6" ht="12">
      <c r="A164" s="190"/>
      <c r="B164" s="259"/>
      <c r="C164" s="190"/>
      <c r="D164" s="190"/>
      <c r="E164" s="190"/>
      <c r="F164" s="190"/>
    </row>
    <row r="165" spans="1:6" ht="12">
      <c r="A165" s="190"/>
      <c r="B165" s="259"/>
      <c r="C165" s="190"/>
      <c r="D165" s="190"/>
      <c r="E165" s="190"/>
      <c r="F165" s="190"/>
    </row>
    <row r="166" spans="1:6" ht="12">
      <c r="A166" s="190"/>
      <c r="B166" s="259"/>
      <c r="C166" s="190"/>
      <c r="D166" s="190"/>
      <c r="E166" s="190"/>
      <c r="F166" s="190"/>
    </row>
    <row r="167" spans="1:6" ht="12">
      <c r="A167" s="190"/>
      <c r="B167" s="259"/>
      <c r="C167" s="190"/>
      <c r="D167" s="190"/>
      <c r="E167" s="190"/>
      <c r="F167" s="190"/>
    </row>
    <row r="168" spans="1:6" ht="12">
      <c r="A168" s="190"/>
      <c r="B168" s="259"/>
      <c r="C168" s="190"/>
      <c r="D168" s="190"/>
      <c r="E168" s="190"/>
      <c r="F168" s="190"/>
    </row>
    <row r="169" spans="1:6" ht="12">
      <c r="A169" s="190"/>
      <c r="B169" s="259"/>
      <c r="C169" s="190"/>
      <c r="D169" s="190"/>
      <c r="E169" s="190"/>
      <c r="F169" s="190"/>
    </row>
    <row r="170" spans="1:6" ht="12">
      <c r="A170" s="190"/>
      <c r="B170" s="259"/>
      <c r="C170" s="190"/>
      <c r="D170" s="190"/>
      <c r="E170" s="190"/>
      <c r="F170" s="190"/>
    </row>
    <row r="171" spans="1:6" ht="12">
      <c r="A171" s="190"/>
      <c r="B171" s="259"/>
      <c r="C171" s="190"/>
      <c r="D171" s="190"/>
      <c r="E171" s="190"/>
      <c r="F171" s="190"/>
    </row>
    <row r="172" spans="1:6" ht="12">
      <c r="A172" s="190"/>
      <c r="B172" s="259"/>
      <c r="C172" s="190"/>
      <c r="D172" s="190"/>
      <c r="E172" s="190"/>
      <c r="F172" s="190"/>
    </row>
    <row r="173" spans="1:6" ht="12">
      <c r="A173" s="190"/>
      <c r="B173" s="259"/>
      <c r="C173" s="190"/>
      <c r="D173" s="190"/>
      <c r="E173" s="190"/>
      <c r="F173" s="190"/>
    </row>
    <row r="174" spans="1:6" ht="12">
      <c r="A174" s="190"/>
      <c r="B174" s="259"/>
      <c r="C174" s="190"/>
      <c r="D174" s="190"/>
      <c r="E174" s="190"/>
      <c r="F174" s="190"/>
    </row>
    <row r="175" spans="1:6" ht="12">
      <c r="A175" s="190"/>
      <c r="B175" s="259"/>
      <c r="C175" s="190"/>
      <c r="D175" s="190"/>
      <c r="E175" s="190"/>
      <c r="F175" s="190"/>
    </row>
    <row r="176" spans="1:6" ht="12">
      <c r="A176" s="190"/>
      <c r="B176" s="259"/>
      <c r="C176" s="190"/>
      <c r="D176" s="190"/>
      <c r="E176" s="190"/>
      <c r="F176" s="190"/>
    </row>
    <row r="177" spans="1:6" ht="12">
      <c r="A177" s="190"/>
      <c r="B177" s="259"/>
      <c r="C177" s="190"/>
      <c r="D177" s="190"/>
      <c r="E177" s="190"/>
      <c r="F177" s="190"/>
    </row>
    <row r="178" spans="1:6" ht="12">
      <c r="A178" s="190"/>
      <c r="B178" s="259"/>
      <c r="C178" s="190"/>
      <c r="D178" s="190"/>
      <c r="E178" s="190"/>
      <c r="F178" s="190"/>
    </row>
    <row r="179" spans="1:6" ht="12">
      <c r="A179" s="190"/>
      <c r="B179" s="259"/>
      <c r="C179" s="190"/>
      <c r="D179" s="190"/>
      <c r="E179" s="190"/>
      <c r="F179" s="190"/>
    </row>
    <row r="180" spans="1:6" ht="12">
      <c r="A180" s="190"/>
      <c r="B180" s="259"/>
      <c r="C180" s="190"/>
      <c r="D180" s="190"/>
      <c r="E180" s="190"/>
      <c r="F180" s="190"/>
    </row>
    <row r="181" spans="1:6" ht="12">
      <c r="A181" s="190"/>
      <c r="B181" s="259"/>
      <c r="C181" s="190"/>
      <c r="D181" s="190"/>
      <c r="E181" s="190"/>
      <c r="F181" s="190"/>
    </row>
    <row r="182" spans="1:6" ht="12">
      <c r="A182" s="190"/>
      <c r="B182" s="259"/>
      <c r="C182" s="190"/>
      <c r="D182" s="190"/>
      <c r="E182" s="190"/>
      <c r="F182" s="190"/>
    </row>
    <row r="183" spans="1:6" ht="12">
      <c r="A183" s="190"/>
      <c r="B183" s="259"/>
      <c r="C183" s="190"/>
      <c r="D183" s="190"/>
      <c r="E183" s="190"/>
      <c r="F183" s="190"/>
    </row>
    <row r="184" spans="1:6" ht="12">
      <c r="A184" s="190"/>
      <c r="B184" s="259"/>
      <c r="C184" s="190"/>
      <c r="D184" s="190"/>
      <c r="E184" s="190"/>
      <c r="F184" s="190"/>
    </row>
    <row r="185" spans="1:6" ht="12">
      <c r="A185" s="190"/>
      <c r="B185" s="259"/>
      <c r="C185" s="190"/>
      <c r="D185" s="190"/>
      <c r="E185" s="190"/>
      <c r="F185" s="190"/>
    </row>
    <row r="186" spans="1:6" ht="12">
      <c r="A186" s="190"/>
      <c r="B186" s="259"/>
      <c r="C186" s="190"/>
      <c r="D186" s="190"/>
      <c r="E186" s="190"/>
      <c r="F186" s="190"/>
    </row>
    <row r="187" spans="1:6" ht="12">
      <c r="A187" s="190"/>
      <c r="B187" s="259"/>
      <c r="C187" s="190"/>
      <c r="D187" s="190"/>
      <c r="E187" s="190"/>
      <c r="F187" s="190"/>
    </row>
    <row r="188" spans="1:6" ht="12">
      <c r="A188" s="190"/>
      <c r="B188" s="259"/>
      <c r="C188" s="190"/>
      <c r="D188" s="190"/>
      <c r="E188" s="190"/>
      <c r="F188" s="190"/>
    </row>
    <row r="189" spans="1:6" ht="12">
      <c r="A189" s="190"/>
      <c r="B189" s="259"/>
      <c r="C189" s="190"/>
      <c r="D189" s="190"/>
      <c r="E189" s="190"/>
      <c r="F189" s="190"/>
    </row>
    <row r="190" spans="1:6" ht="12">
      <c r="A190" s="190"/>
      <c r="B190" s="259"/>
      <c r="C190" s="190"/>
      <c r="D190" s="190"/>
      <c r="E190" s="190"/>
      <c r="F190" s="190"/>
    </row>
    <row r="191" spans="1:6" ht="12">
      <c r="A191" s="190"/>
      <c r="B191" s="259"/>
      <c r="C191" s="190"/>
      <c r="D191" s="190"/>
      <c r="E191" s="190"/>
      <c r="F191" s="190"/>
    </row>
    <row r="192" spans="1:6" ht="12">
      <c r="A192" s="190"/>
      <c r="B192" s="259"/>
      <c r="C192" s="190"/>
      <c r="D192" s="190"/>
      <c r="E192" s="190"/>
      <c r="F192" s="190"/>
    </row>
    <row r="193" spans="1:6" ht="12">
      <c r="A193" s="190"/>
      <c r="B193" s="259"/>
      <c r="C193" s="190"/>
      <c r="D193" s="190"/>
      <c r="E193" s="190"/>
      <c r="F193" s="190"/>
    </row>
    <row r="194" spans="1:6" ht="12">
      <c r="A194" s="190"/>
      <c r="B194" s="259"/>
      <c r="C194" s="190"/>
      <c r="D194" s="190"/>
      <c r="E194" s="190"/>
      <c r="F194" s="190"/>
    </row>
    <row r="195" spans="1:6" ht="12">
      <c r="A195" s="190"/>
      <c r="B195" s="259"/>
      <c r="C195" s="190"/>
      <c r="D195" s="190"/>
      <c r="E195" s="190"/>
      <c r="F195" s="190"/>
    </row>
    <row r="196" spans="1:6" ht="12">
      <c r="A196" s="190"/>
      <c r="B196" s="259"/>
      <c r="C196" s="190"/>
      <c r="D196" s="190"/>
      <c r="E196" s="190"/>
      <c r="F196" s="190"/>
    </row>
    <row r="197" spans="1:6" ht="12">
      <c r="A197" s="190"/>
      <c r="B197" s="259"/>
      <c r="C197" s="190"/>
      <c r="D197" s="190"/>
      <c r="E197" s="190"/>
      <c r="F197" s="190"/>
    </row>
    <row r="198" spans="1:6" ht="12">
      <c r="A198" s="190"/>
      <c r="B198" s="259"/>
      <c r="C198" s="190"/>
      <c r="D198" s="190"/>
      <c r="E198" s="190"/>
      <c r="F198" s="190"/>
    </row>
    <row r="199" spans="1:6" ht="12">
      <c r="A199" s="190"/>
      <c r="B199" s="259"/>
      <c r="C199" s="190"/>
      <c r="D199" s="190"/>
      <c r="E199" s="190"/>
      <c r="F199" s="190"/>
    </row>
    <row r="200" spans="1:6" ht="12">
      <c r="A200" s="190"/>
      <c r="B200" s="259"/>
      <c r="C200" s="190"/>
      <c r="D200" s="190"/>
      <c r="E200" s="190"/>
      <c r="F200" s="190"/>
    </row>
    <row r="201" spans="1:6" ht="12">
      <c r="A201" s="190"/>
      <c r="B201" s="259"/>
      <c r="C201" s="190"/>
      <c r="D201" s="190"/>
      <c r="E201" s="190"/>
      <c r="F201" s="190"/>
    </row>
    <row r="202" spans="1:6" ht="12">
      <c r="A202" s="190"/>
      <c r="B202" s="259"/>
      <c r="C202" s="190"/>
      <c r="D202" s="190"/>
      <c r="E202" s="190"/>
      <c r="F202" s="190"/>
    </row>
    <row r="203" spans="1:6" ht="12">
      <c r="A203" s="190"/>
      <c r="B203" s="259"/>
      <c r="C203" s="190"/>
      <c r="D203" s="190"/>
      <c r="E203" s="190"/>
      <c r="F203" s="190"/>
    </row>
    <row r="204" spans="1:6" ht="12">
      <c r="A204" s="190"/>
      <c r="B204" s="259"/>
      <c r="C204" s="190"/>
      <c r="D204" s="190"/>
      <c r="E204" s="190"/>
      <c r="F204" s="190"/>
    </row>
    <row r="205" spans="1:6" ht="12">
      <c r="A205" s="190"/>
      <c r="B205" s="259"/>
      <c r="C205" s="190"/>
      <c r="D205" s="190"/>
      <c r="E205" s="190"/>
      <c r="F205" s="190"/>
    </row>
    <row r="206" spans="1:6" ht="12">
      <c r="A206" s="190"/>
      <c r="B206" s="259"/>
      <c r="C206" s="190"/>
      <c r="D206" s="190"/>
      <c r="E206" s="190"/>
      <c r="F206" s="190"/>
    </row>
    <row r="207" spans="1:6" ht="12">
      <c r="A207" s="190"/>
      <c r="B207" s="259"/>
      <c r="C207" s="190"/>
      <c r="D207" s="190"/>
      <c r="E207" s="190"/>
      <c r="F207" s="190"/>
    </row>
    <row r="208" spans="1:6" ht="12">
      <c r="A208" s="190"/>
      <c r="B208" s="259"/>
      <c r="C208" s="190"/>
      <c r="D208" s="190"/>
      <c r="E208" s="190"/>
      <c r="F208" s="190"/>
    </row>
    <row r="209" spans="1:6" ht="12">
      <c r="A209" s="190"/>
      <c r="B209" s="259"/>
      <c r="C209" s="190"/>
      <c r="D209" s="190"/>
      <c r="E209" s="190"/>
      <c r="F209" s="190"/>
    </row>
    <row r="210" spans="1:6" ht="12">
      <c r="A210" s="190"/>
      <c r="B210" s="259"/>
      <c r="C210" s="190"/>
      <c r="D210" s="190"/>
      <c r="E210" s="190"/>
      <c r="F210" s="190"/>
    </row>
    <row r="211" spans="1:6" ht="12">
      <c r="A211" s="190"/>
      <c r="B211" s="259"/>
      <c r="C211" s="190"/>
      <c r="D211" s="190"/>
      <c r="E211" s="190"/>
      <c r="F211" s="190"/>
    </row>
    <row r="212" spans="1:6" ht="12">
      <c r="A212" s="190"/>
      <c r="B212" s="259"/>
      <c r="C212" s="190"/>
      <c r="D212" s="190"/>
      <c r="E212" s="190"/>
      <c r="F212" s="190"/>
    </row>
    <row r="213" spans="1:6" ht="12">
      <c r="A213" s="190"/>
      <c r="B213" s="259"/>
      <c r="C213" s="190"/>
      <c r="D213" s="190"/>
      <c r="E213" s="190"/>
      <c r="F213" s="190"/>
    </row>
    <row r="214" spans="1:6" ht="12">
      <c r="A214" s="190"/>
      <c r="B214" s="259"/>
      <c r="C214" s="190"/>
      <c r="D214" s="190"/>
      <c r="E214" s="190"/>
      <c r="F214" s="190"/>
    </row>
    <row r="215" spans="1:6" ht="12">
      <c r="A215" s="190"/>
      <c r="B215" s="259"/>
      <c r="C215" s="190"/>
      <c r="D215" s="190"/>
      <c r="E215" s="190"/>
      <c r="F215" s="190"/>
    </row>
    <row r="216" spans="1:6" ht="12">
      <c r="A216" s="190"/>
      <c r="B216" s="259"/>
      <c r="C216" s="190"/>
      <c r="D216" s="190"/>
      <c r="E216" s="190"/>
      <c r="F216" s="190"/>
    </row>
    <row r="217" spans="1:6" ht="12">
      <c r="A217" s="190"/>
      <c r="B217" s="259"/>
      <c r="C217" s="190"/>
      <c r="D217" s="190"/>
      <c r="E217" s="190"/>
      <c r="F217" s="190"/>
    </row>
    <row r="218" spans="1:6" ht="12">
      <c r="A218" s="190"/>
      <c r="B218" s="259"/>
      <c r="C218" s="190"/>
      <c r="D218" s="190"/>
      <c r="E218" s="190"/>
      <c r="F218" s="190"/>
    </row>
    <row r="219" spans="1:6" ht="12">
      <c r="A219" s="190"/>
      <c r="B219" s="259"/>
      <c r="C219" s="190"/>
      <c r="D219" s="190"/>
      <c r="E219" s="190"/>
      <c r="F219" s="190"/>
    </row>
    <row r="220" spans="1:6" ht="12">
      <c r="A220" s="190"/>
      <c r="B220" s="259"/>
      <c r="C220" s="190"/>
      <c r="D220" s="190"/>
      <c r="E220" s="190"/>
      <c r="F220" s="190"/>
    </row>
    <row r="221" spans="1:6" ht="12">
      <c r="A221" s="190"/>
      <c r="B221" s="259"/>
      <c r="C221" s="190"/>
      <c r="D221" s="190"/>
      <c r="E221" s="190"/>
      <c r="F221" s="190"/>
    </row>
    <row r="222" spans="1:6" ht="12">
      <c r="A222" s="190"/>
      <c r="B222" s="259"/>
      <c r="C222" s="190"/>
      <c r="D222" s="190"/>
      <c r="E222" s="190"/>
      <c r="F222" s="190"/>
    </row>
    <row r="223" spans="1:6" ht="12">
      <c r="A223" s="190"/>
      <c r="B223" s="259"/>
      <c r="C223" s="190"/>
      <c r="D223" s="190"/>
      <c r="E223" s="190"/>
      <c r="F223" s="190"/>
    </row>
    <row r="224" spans="1:6" ht="12">
      <c r="A224" s="190"/>
      <c r="B224" s="259"/>
      <c r="C224" s="190"/>
      <c r="D224" s="190"/>
      <c r="E224" s="190"/>
      <c r="F224" s="190"/>
    </row>
    <row r="225" spans="1:6" ht="12">
      <c r="A225" s="190"/>
      <c r="B225" s="259"/>
      <c r="C225" s="190"/>
      <c r="D225" s="190"/>
      <c r="E225" s="190"/>
      <c r="F225" s="190"/>
    </row>
    <row r="226" spans="1:6" ht="12">
      <c r="A226" s="190"/>
      <c r="B226" s="259"/>
      <c r="C226" s="190"/>
      <c r="D226" s="190"/>
      <c r="E226" s="190"/>
      <c r="F226" s="190"/>
    </row>
    <row r="227" spans="1:6" ht="12">
      <c r="A227" s="190"/>
      <c r="B227" s="259"/>
      <c r="C227" s="190"/>
      <c r="D227" s="190"/>
      <c r="E227" s="190"/>
      <c r="F227" s="190"/>
    </row>
    <row r="228" spans="1:6" ht="12">
      <c r="A228" s="190"/>
      <c r="B228" s="259"/>
      <c r="C228" s="190"/>
      <c r="D228" s="190"/>
      <c r="E228" s="190"/>
      <c r="F228" s="190"/>
    </row>
    <row r="229" spans="1:6" ht="12">
      <c r="A229" s="190"/>
      <c r="B229" s="259"/>
      <c r="C229" s="190"/>
      <c r="D229" s="190"/>
      <c r="E229" s="190"/>
      <c r="F229" s="190"/>
    </row>
    <row r="230" spans="1:6" ht="12">
      <c r="A230" s="190"/>
      <c r="B230" s="259"/>
      <c r="C230" s="190"/>
      <c r="D230" s="190"/>
      <c r="E230" s="190"/>
      <c r="F230" s="190"/>
    </row>
    <row r="231" spans="1:6" ht="12">
      <c r="A231" s="190"/>
      <c r="B231" s="259"/>
      <c r="C231" s="190"/>
      <c r="D231" s="190"/>
      <c r="E231" s="190"/>
      <c r="F231" s="190"/>
    </row>
    <row r="232" spans="1:6" ht="12">
      <c r="A232" s="190"/>
      <c r="B232" s="259"/>
      <c r="C232" s="190"/>
      <c r="D232" s="190"/>
      <c r="E232" s="190"/>
      <c r="F232" s="190"/>
    </row>
    <row r="233" spans="1:6" ht="12">
      <c r="A233" s="190"/>
      <c r="B233" s="259"/>
      <c r="C233" s="190"/>
      <c r="D233" s="190"/>
      <c r="E233" s="190"/>
      <c r="F233" s="190"/>
    </row>
    <row r="234" spans="1:6" ht="12">
      <c r="A234" s="190"/>
      <c r="B234" s="259"/>
      <c r="C234" s="190"/>
      <c r="D234" s="190"/>
      <c r="E234" s="190"/>
      <c r="F234" s="190"/>
    </row>
    <row r="235" spans="1:6" ht="12">
      <c r="A235" s="190"/>
      <c r="B235" s="259"/>
      <c r="C235" s="190"/>
      <c r="D235" s="190"/>
      <c r="E235" s="190"/>
      <c r="F235" s="190"/>
    </row>
    <row r="236" spans="1:6" ht="12">
      <c r="A236" s="190"/>
      <c r="B236" s="259"/>
      <c r="C236" s="190"/>
      <c r="D236" s="190"/>
      <c r="E236" s="190"/>
      <c r="F236" s="190"/>
    </row>
    <row r="237" spans="1:6" ht="12">
      <c r="A237" s="190"/>
      <c r="B237" s="259"/>
      <c r="C237" s="190"/>
      <c r="D237" s="190"/>
      <c r="E237" s="190"/>
      <c r="F237" s="190"/>
    </row>
    <row r="238" spans="1:6" ht="12">
      <c r="A238" s="190"/>
      <c r="B238" s="259"/>
      <c r="C238" s="190"/>
      <c r="D238" s="190"/>
      <c r="E238" s="190"/>
      <c r="F238" s="190"/>
    </row>
    <row r="239" spans="1:6" ht="12">
      <c r="A239" s="190"/>
      <c r="B239" s="259"/>
      <c r="C239" s="190"/>
      <c r="D239" s="190"/>
      <c r="E239" s="190"/>
      <c r="F239" s="190"/>
    </row>
    <row r="240" spans="1:6" ht="12">
      <c r="A240" s="190"/>
      <c r="B240" s="259"/>
      <c r="C240" s="190"/>
      <c r="D240" s="190"/>
      <c r="E240" s="190"/>
      <c r="F240" s="190"/>
    </row>
    <row r="241" spans="1:6" ht="12">
      <c r="A241" s="190"/>
      <c r="B241" s="259"/>
      <c r="C241" s="190"/>
      <c r="D241" s="190"/>
      <c r="E241" s="190"/>
      <c r="F241" s="190"/>
    </row>
    <row r="242" spans="1:6" ht="12">
      <c r="A242" s="190"/>
      <c r="B242" s="259"/>
      <c r="C242" s="190"/>
      <c r="D242" s="190"/>
      <c r="E242" s="190"/>
      <c r="F242" s="190"/>
    </row>
    <row r="243" spans="1:6" ht="12">
      <c r="A243" s="190"/>
      <c r="B243" s="259"/>
      <c r="C243" s="190"/>
      <c r="D243" s="190"/>
      <c r="E243" s="190"/>
      <c r="F243" s="190"/>
    </row>
    <row r="244" spans="1:6" ht="12">
      <c r="A244" s="190"/>
      <c r="B244" s="259"/>
      <c r="C244" s="190"/>
      <c r="D244" s="190"/>
      <c r="E244" s="190"/>
      <c r="F244" s="190"/>
    </row>
    <row r="245" spans="1:6" ht="12">
      <c r="A245" s="190"/>
      <c r="B245" s="259"/>
      <c r="C245" s="190"/>
      <c r="D245" s="190"/>
      <c r="E245" s="190"/>
      <c r="F245" s="190"/>
    </row>
    <row r="246" spans="1:6" ht="12">
      <c r="A246" s="190"/>
      <c r="B246" s="259"/>
      <c r="C246" s="190"/>
      <c r="D246" s="190"/>
      <c r="E246" s="190"/>
      <c r="F246" s="190"/>
    </row>
    <row r="247" spans="1:6" ht="12">
      <c r="A247" s="190"/>
      <c r="B247" s="259"/>
      <c r="C247" s="190"/>
      <c r="D247" s="190"/>
      <c r="E247" s="190"/>
      <c r="F247" s="190"/>
    </row>
    <row r="248" spans="1:6" ht="12">
      <c r="A248" s="190"/>
      <c r="B248" s="259"/>
      <c r="C248" s="190"/>
      <c r="D248" s="190"/>
      <c r="E248" s="190"/>
      <c r="F248" s="190"/>
    </row>
    <row r="249" spans="1:6" ht="12">
      <c r="A249" s="190"/>
      <c r="B249" s="259"/>
      <c r="C249" s="190"/>
      <c r="D249" s="190"/>
      <c r="E249" s="190"/>
      <c r="F249" s="190"/>
    </row>
    <row r="250" spans="1:6" ht="12">
      <c r="A250" s="190"/>
      <c r="B250" s="259"/>
      <c r="C250" s="190"/>
      <c r="D250" s="190"/>
      <c r="E250" s="190"/>
      <c r="F250" s="190"/>
    </row>
    <row r="251" spans="1:6" ht="12">
      <c r="A251" s="190"/>
      <c r="B251" s="259"/>
      <c r="C251" s="190"/>
      <c r="D251" s="190"/>
      <c r="E251" s="190"/>
      <c r="F251" s="190"/>
    </row>
    <row r="252" spans="1:6" ht="12">
      <c r="A252" s="190"/>
      <c r="B252" s="259"/>
      <c r="C252" s="190"/>
      <c r="D252" s="190"/>
      <c r="E252" s="190"/>
      <c r="F252" s="190"/>
    </row>
    <row r="253" spans="1:6" ht="12">
      <c r="A253" s="190"/>
      <c r="B253" s="259"/>
      <c r="C253" s="190"/>
      <c r="D253" s="190"/>
      <c r="E253" s="190"/>
      <c r="F253" s="190"/>
    </row>
    <row r="254" spans="1:6" ht="12">
      <c r="A254" s="190"/>
      <c r="B254" s="259"/>
      <c r="C254" s="190"/>
      <c r="D254" s="190"/>
      <c r="E254" s="190"/>
      <c r="F254" s="190"/>
    </row>
    <row r="255" spans="1:6" ht="12">
      <c r="A255" s="190"/>
      <c r="B255" s="259"/>
      <c r="C255" s="190"/>
      <c r="D255" s="190"/>
      <c r="E255" s="190"/>
      <c r="F255" s="190"/>
    </row>
    <row r="256" spans="1:6" ht="12">
      <c r="A256" s="190"/>
      <c r="B256" s="259"/>
      <c r="C256" s="190"/>
      <c r="D256" s="190"/>
      <c r="E256" s="190"/>
      <c r="F256" s="190"/>
    </row>
    <row r="257" spans="1:6" ht="12">
      <c r="A257" s="190"/>
      <c r="B257" s="259"/>
      <c r="C257" s="190"/>
      <c r="D257" s="190"/>
      <c r="E257" s="190"/>
      <c r="F257" s="190"/>
    </row>
    <row r="258" spans="1:6" ht="12">
      <c r="A258" s="190"/>
      <c r="B258" s="259"/>
      <c r="C258" s="190"/>
      <c r="D258" s="190"/>
      <c r="E258" s="190"/>
      <c r="F258" s="190"/>
    </row>
    <row r="259" spans="1:6" ht="12">
      <c r="A259" s="190"/>
      <c r="B259" s="259"/>
      <c r="C259" s="190"/>
      <c r="D259" s="190"/>
      <c r="E259" s="190"/>
      <c r="F259" s="190"/>
    </row>
    <row r="260" spans="1:6" ht="12">
      <c r="A260" s="190"/>
      <c r="B260" s="259"/>
      <c r="C260" s="190"/>
      <c r="D260" s="190"/>
      <c r="E260" s="190"/>
      <c r="F260" s="190"/>
    </row>
    <row r="261" spans="1:6" ht="12">
      <c r="A261" s="190"/>
      <c r="B261" s="259"/>
      <c r="C261" s="190"/>
      <c r="D261" s="190"/>
      <c r="E261" s="190"/>
      <c r="F261" s="190"/>
    </row>
    <row r="262" spans="1:6" ht="12">
      <c r="A262" s="190"/>
      <c r="B262" s="259"/>
      <c r="C262" s="190"/>
      <c r="D262" s="190"/>
      <c r="E262" s="190"/>
      <c r="F262" s="190"/>
    </row>
    <row r="263" spans="1:6" ht="12">
      <c r="A263" s="190"/>
      <c r="B263" s="259"/>
      <c r="C263" s="190"/>
      <c r="D263" s="190"/>
      <c r="E263" s="190"/>
      <c r="F263" s="190"/>
    </row>
    <row r="264" spans="1:6" ht="12">
      <c r="A264" s="190"/>
      <c r="B264" s="259"/>
      <c r="C264" s="190"/>
      <c r="D264" s="190"/>
      <c r="E264" s="190"/>
      <c r="F264" s="190"/>
    </row>
    <row r="265" spans="1:6" ht="12">
      <c r="A265" s="190"/>
      <c r="B265" s="259"/>
      <c r="C265" s="190"/>
      <c r="D265" s="190"/>
      <c r="E265" s="190"/>
      <c r="F265" s="190"/>
    </row>
    <row r="266" spans="1:6" ht="12">
      <c r="A266" s="190"/>
      <c r="B266" s="259"/>
      <c r="C266" s="190"/>
      <c r="D266" s="190"/>
      <c r="E266" s="190"/>
      <c r="F266" s="190"/>
    </row>
    <row r="267" spans="1:6" ht="12">
      <c r="A267" s="190"/>
      <c r="B267" s="259"/>
      <c r="C267" s="190"/>
      <c r="D267" s="190"/>
      <c r="E267" s="190"/>
      <c r="F267" s="190"/>
    </row>
    <row r="268" spans="1:6" ht="12">
      <c r="A268" s="190"/>
      <c r="B268" s="259"/>
      <c r="C268" s="190"/>
      <c r="D268" s="190"/>
      <c r="E268" s="190"/>
      <c r="F268" s="190"/>
    </row>
    <row r="269" spans="1:6" ht="12">
      <c r="A269" s="190"/>
      <c r="B269" s="259"/>
      <c r="C269" s="190"/>
      <c r="D269" s="190"/>
      <c r="E269" s="190"/>
      <c r="F269" s="190"/>
    </row>
    <row r="270" spans="1:6" ht="12">
      <c r="A270" s="190"/>
      <c r="B270" s="259"/>
      <c r="C270" s="190"/>
      <c r="D270" s="190"/>
      <c r="E270" s="190"/>
      <c r="F270" s="190"/>
    </row>
    <row r="271" spans="1:6" ht="12">
      <c r="A271" s="190"/>
      <c r="B271" s="259"/>
      <c r="C271" s="190"/>
      <c r="D271" s="190"/>
      <c r="E271" s="190"/>
      <c r="F271" s="190"/>
    </row>
    <row r="272" spans="1:6" ht="12">
      <c r="A272" s="190"/>
      <c r="B272" s="259"/>
      <c r="C272" s="190"/>
      <c r="D272" s="190"/>
      <c r="E272" s="190"/>
      <c r="F272" s="190"/>
    </row>
    <row r="273" spans="1:6" ht="12">
      <c r="A273" s="190"/>
      <c r="B273" s="259"/>
      <c r="C273" s="190"/>
      <c r="D273" s="190"/>
      <c r="E273" s="190"/>
      <c r="F273" s="190"/>
    </row>
    <row r="274" spans="1:6" ht="12">
      <c r="A274" s="190"/>
      <c r="B274" s="259"/>
      <c r="C274" s="190"/>
      <c r="D274" s="190"/>
      <c r="E274" s="190"/>
      <c r="F274" s="190"/>
    </row>
    <row r="275" spans="1:6" ht="12">
      <c r="A275" s="190"/>
      <c r="B275" s="259"/>
      <c r="C275" s="190"/>
      <c r="D275" s="190"/>
      <c r="E275" s="190"/>
      <c r="F275" s="190"/>
    </row>
    <row r="276" spans="1:6" ht="12">
      <c r="A276" s="190"/>
      <c r="B276" s="259"/>
      <c r="C276" s="190"/>
      <c r="D276" s="190"/>
      <c r="E276" s="190"/>
      <c r="F276" s="190"/>
    </row>
    <row r="277" spans="1:6" ht="12">
      <c r="A277" s="190"/>
      <c r="B277" s="259"/>
      <c r="C277" s="190"/>
      <c r="D277" s="190"/>
      <c r="E277" s="190"/>
      <c r="F277" s="190"/>
    </row>
    <row r="278" spans="1:6" ht="12">
      <c r="A278" s="190"/>
      <c r="B278" s="259"/>
      <c r="C278" s="190"/>
      <c r="D278" s="190"/>
      <c r="E278" s="190"/>
      <c r="F278" s="190"/>
    </row>
    <row r="279" spans="1:6" ht="12">
      <c r="A279" s="190"/>
      <c r="B279" s="259"/>
      <c r="C279" s="190"/>
      <c r="D279" s="190"/>
      <c r="E279" s="190"/>
      <c r="F279" s="190"/>
    </row>
    <row r="280" spans="1:6" ht="12">
      <c r="A280" s="190"/>
      <c r="B280" s="259"/>
      <c r="C280" s="190"/>
      <c r="D280" s="190"/>
      <c r="E280" s="190"/>
      <c r="F280" s="190"/>
    </row>
    <row r="281" spans="1:6" ht="12">
      <c r="A281" s="190"/>
      <c r="B281" s="259"/>
      <c r="C281" s="190"/>
      <c r="D281" s="190"/>
      <c r="E281" s="190"/>
      <c r="F281" s="190"/>
    </row>
    <row r="282" spans="1:6" ht="12">
      <c r="A282" s="190"/>
      <c r="B282" s="259"/>
      <c r="C282" s="190"/>
      <c r="D282" s="190"/>
      <c r="E282" s="190"/>
      <c r="F282" s="190"/>
    </row>
    <row r="283" spans="1:6" ht="12">
      <c r="A283" s="190"/>
      <c r="B283" s="259"/>
      <c r="C283" s="190"/>
      <c r="D283" s="190"/>
      <c r="E283" s="190"/>
      <c r="F283" s="190"/>
    </row>
    <row r="284" spans="1:6" ht="12">
      <c r="A284" s="190"/>
      <c r="B284" s="259"/>
      <c r="C284" s="190"/>
      <c r="D284" s="190"/>
      <c r="E284" s="190"/>
      <c r="F284" s="190"/>
    </row>
    <row r="285" spans="1:6" ht="12">
      <c r="A285" s="190"/>
      <c r="B285" s="259"/>
      <c r="C285" s="190"/>
      <c r="D285" s="190"/>
      <c r="E285" s="190"/>
      <c r="F285" s="190"/>
    </row>
    <row r="286" spans="1:6" ht="12">
      <c r="A286" s="190"/>
      <c r="B286" s="259"/>
      <c r="C286" s="190"/>
      <c r="D286" s="190"/>
      <c r="E286" s="190"/>
      <c r="F286" s="190"/>
    </row>
    <row r="287" spans="1:6" ht="12">
      <c r="A287" s="190"/>
      <c r="B287" s="259"/>
      <c r="C287" s="190"/>
      <c r="D287" s="190"/>
      <c r="E287" s="190"/>
      <c r="F287" s="190"/>
    </row>
    <row r="288" spans="1:6" ht="12">
      <c r="A288" s="190"/>
      <c r="B288" s="259"/>
      <c r="C288" s="190"/>
      <c r="D288" s="190"/>
      <c r="E288" s="190"/>
      <c r="F288" s="190"/>
    </row>
    <row r="289" spans="1:6" ht="12">
      <c r="A289" s="190"/>
      <c r="B289" s="259"/>
      <c r="C289" s="190"/>
      <c r="D289" s="190"/>
      <c r="E289" s="190"/>
      <c r="F289" s="190"/>
    </row>
    <row r="290" spans="1:6" ht="12">
      <c r="A290" s="190"/>
      <c r="B290" s="259"/>
      <c r="C290" s="190"/>
      <c r="D290" s="190"/>
      <c r="E290" s="190"/>
      <c r="F290" s="190"/>
    </row>
    <row r="291" spans="1:6" ht="12">
      <c r="A291" s="190"/>
      <c r="B291" s="259"/>
      <c r="C291" s="190"/>
      <c r="D291" s="190"/>
      <c r="E291" s="190"/>
      <c r="F291" s="190"/>
    </row>
    <row r="292" spans="1:6" ht="12">
      <c r="A292" s="190"/>
      <c r="B292" s="259"/>
      <c r="C292" s="190"/>
      <c r="D292" s="190"/>
      <c r="E292" s="190"/>
      <c r="F292" s="190"/>
    </row>
    <row r="293" spans="1:6" ht="12">
      <c r="A293" s="190"/>
      <c r="B293" s="259"/>
      <c r="C293" s="190"/>
      <c r="D293" s="190"/>
      <c r="E293" s="190"/>
      <c r="F293" s="190"/>
    </row>
    <row r="294" spans="1:6" ht="12">
      <c r="A294" s="190"/>
      <c r="B294" s="259"/>
      <c r="C294" s="190"/>
      <c r="D294" s="190"/>
      <c r="E294" s="190"/>
      <c r="F294" s="190"/>
    </row>
    <row r="295" spans="1:6" ht="12">
      <c r="A295" s="190"/>
      <c r="B295" s="259"/>
      <c r="C295" s="190"/>
      <c r="D295" s="190"/>
      <c r="E295" s="190"/>
      <c r="F295" s="190"/>
    </row>
    <row r="296" spans="1:6" ht="12">
      <c r="A296" s="190"/>
      <c r="B296" s="259"/>
      <c r="C296" s="190"/>
      <c r="D296" s="190"/>
      <c r="E296" s="190"/>
      <c r="F296" s="190"/>
    </row>
    <row r="297" spans="1:6" ht="12">
      <c r="A297" s="190"/>
      <c r="B297" s="259"/>
      <c r="C297" s="190"/>
      <c r="D297" s="190"/>
      <c r="E297" s="190"/>
      <c r="F297" s="190"/>
    </row>
    <row r="298" spans="1:6" ht="12">
      <c r="A298" s="190"/>
      <c r="B298" s="259"/>
      <c r="C298" s="190"/>
      <c r="D298" s="190"/>
      <c r="E298" s="190"/>
      <c r="F298" s="190"/>
    </row>
    <row r="299" spans="1:6" ht="12">
      <c r="A299" s="190"/>
      <c r="B299" s="259"/>
      <c r="C299" s="190"/>
      <c r="D299" s="190"/>
      <c r="E299" s="190"/>
      <c r="F299" s="190"/>
    </row>
    <row r="300" spans="1:6" ht="12">
      <c r="A300" s="190"/>
      <c r="B300" s="259"/>
      <c r="C300" s="190"/>
      <c r="D300" s="190"/>
      <c r="E300" s="190"/>
      <c r="F300" s="190"/>
    </row>
    <row r="301" spans="1:6" ht="12">
      <c r="A301" s="190"/>
      <c r="B301" s="259"/>
      <c r="C301" s="190"/>
      <c r="D301" s="190"/>
      <c r="E301" s="190"/>
      <c r="F301" s="190"/>
    </row>
    <row r="302" spans="1:6" ht="12">
      <c r="A302" s="190"/>
      <c r="B302" s="259"/>
      <c r="C302" s="190"/>
      <c r="D302" s="190"/>
      <c r="E302" s="190"/>
      <c r="F302" s="190"/>
    </row>
    <row r="303" spans="1:6" ht="12">
      <c r="A303" s="190"/>
      <c r="B303" s="259"/>
      <c r="C303" s="190"/>
      <c r="D303" s="190"/>
      <c r="E303" s="190"/>
      <c r="F303" s="190"/>
    </row>
    <row r="304" spans="1:6" ht="12">
      <c r="A304" s="190"/>
      <c r="B304" s="259"/>
      <c r="C304" s="190"/>
      <c r="D304" s="190"/>
      <c r="E304" s="190"/>
      <c r="F304" s="190"/>
    </row>
    <row r="305" spans="1:6" ht="12">
      <c r="A305" s="190"/>
      <c r="B305" s="259"/>
      <c r="C305" s="190"/>
      <c r="D305" s="190"/>
      <c r="E305" s="190"/>
      <c r="F305" s="190"/>
    </row>
    <row r="306" spans="1:6" ht="12">
      <c r="A306" s="190"/>
      <c r="B306" s="259"/>
      <c r="C306" s="190"/>
      <c r="D306" s="190"/>
      <c r="E306" s="190"/>
      <c r="F306" s="190"/>
    </row>
    <row r="307" spans="1:6" ht="12">
      <c r="A307" s="190"/>
      <c r="B307" s="259"/>
      <c r="C307" s="190"/>
      <c r="D307" s="190"/>
      <c r="E307" s="190"/>
      <c r="F307" s="190"/>
    </row>
    <row r="308" spans="1:6" ht="12">
      <c r="A308" s="190"/>
      <c r="B308" s="259"/>
      <c r="C308" s="190"/>
      <c r="D308" s="190"/>
      <c r="E308" s="190"/>
      <c r="F308" s="190"/>
    </row>
    <row r="309" spans="1:6" ht="12">
      <c r="A309" s="190"/>
      <c r="B309" s="259"/>
      <c r="C309" s="190"/>
      <c r="D309" s="190"/>
      <c r="E309" s="190"/>
      <c r="F309" s="190"/>
    </row>
    <row r="310" spans="1:6" ht="12">
      <c r="A310" s="190"/>
      <c r="B310" s="259"/>
      <c r="C310" s="190"/>
      <c r="D310" s="190"/>
      <c r="E310" s="190"/>
      <c r="F310" s="190"/>
    </row>
    <row r="311" spans="1:6" ht="12">
      <c r="A311" s="190"/>
      <c r="B311" s="259"/>
      <c r="C311" s="190"/>
      <c r="D311" s="190"/>
      <c r="E311" s="190"/>
      <c r="F311" s="190"/>
    </row>
    <row r="312" spans="1:6" ht="12">
      <c r="A312" s="190"/>
      <c r="B312" s="259"/>
      <c r="C312" s="190"/>
      <c r="D312" s="190"/>
      <c r="E312" s="190"/>
      <c r="F312" s="190"/>
    </row>
    <row r="313" spans="1:6" ht="12">
      <c r="A313" s="190"/>
      <c r="B313" s="259"/>
      <c r="C313" s="190"/>
      <c r="D313" s="190"/>
      <c r="E313" s="190"/>
      <c r="F313" s="190"/>
    </row>
    <row r="314" spans="1:6" ht="12">
      <c r="A314" s="190"/>
      <c r="B314" s="259"/>
      <c r="C314" s="190"/>
      <c r="D314" s="190"/>
      <c r="E314" s="190"/>
      <c r="F314" s="190"/>
    </row>
    <row r="315" spans="1:6" ht="12">
      <c r="A315" s="190"/>
      <c r="B315" s="259"/>
      <c r="C315" s="190"/>
      <c r="D315" s="190"/>
      <c r="E315" s="190"/>
      <c r="F315" s="190"/>
    </row>
    <row r="316" spans="1:6" ht="12">
      <c r="A316" s="190"/>
      <c r="B316" s="259"/>
      <c r="C316" s="190"/>
      <c r="D316" s="190"/>
      <c r="E316" s="190"/>
      <c r="F316" s="190"/>
    </row>
    <row r="317" spans="1:6" ht="12">
      <c r="A317" s="190"/>
      <c r="B317" s="259"/>
      <c r="C317" s="190"/>
      <c r="D317" s="190"/>
      <c r="E317" s="190"/>
      <c r="F317" s="190"/>
    </row>
    <row r="318" spans="1:6" ht="12">
      <c r="A318" s="190"/>
      <c r="B318" s="259"/>
      <c r="C318" s="190"/>
      <c r="D318" s="190"/>
      <c r="E318" s="190"/>
      <c r="F318" s="190"/>
    </row>
    <row r="319" spans="1:6" ht="12">
      <c r="A319" s="190"/>
      <c r="B319" s="259"/>
      <c r="C319" s="190"/>
      <c r="D319" s="190"/>
      <c r="E319" s="190"/>
      <c r="F319" s="190"/>
    </row>
    <row r="320" spans="1:6" ht="12">
      <c r="A320" s="190"/>
      <c r="B320" s="259"/>
      <c r="C320" s="190"/>
      <c r="D320" s="190"/>
      <c r="E320" s="190"/>
      <c r="F320" s="190"/>
    </row>
    <row r="321" spans="1:6" ht="12">
      <c r="A321" s="190"/>
      <c r="B321" s="259"/>
      <c r="C321" s="190"/>
      <c r="D321" s="190"/>
      <c r="E321" s="190"/>
      <c r="F321" s="190"/>
    </row>
    <row r="322" spans="1:6" ht="12">
      <c r="A322" s="190"/>
      <c r="B322" s="259"/>
      <c r="C322" s="190"/>
      <c r="D322" s="190"/>
      <c r="E322" s="190"/>
      <c r="F322" s="190"/>
    </row>
    <row r="323" spans="1:6" ht="12">
      <c r="A323" s="190"/>
      <c r="B323" s="259"/>
      <c r="C323" s="190"/>
      <c r="D323" s="190"/>
      <c r="E323" s="190"/>
      <c r="F323" s="190"/>
    </row>
    <row r="324" spans="1:6" ht="12">
      <c r="A324" s="190"/>
      <c r="B324" s="259"/>
      <c r="C324" s="190"/>
      <c r="D324" s="190"/>
      <c r="E324" s="190"/>
      <c r="F324" s="190"/>
    </row>
    <row r="325" spans="1:6" ht="12">
      <c r="A325" s="190"/>
      <c r="B325" s="259"/>
      <c r="C325" s="190"/>
      <c r="D325" s="190"/>
      <c r="E325" s="190"/>
      <c r="F325" s="190"/>
    </row>
    <row r="326" spans="1:6" ht="12">
      <c r="A326" s="190"/>
      <c r="B326" s="259"/>
      <c r="C326" s="190"/>
      <c r="D326" s="190"/>
      <c r="E326" s="190"/>
      <c r="F326" s="190"/>
    </row>
    <row r="327" spans="1:6" ht="12">
      <c r="A327" s="190"/>
      <c r="B327" s="259"/>
      <c r="C327" s="190"/>
      <c r="D327" s="190"/>
      <c r="E327" s="190"/>
      <c r="F327" s="190"/>
    </row>
    <row r="328" spans="1:6" ht="12">
      <c r="A328" s="190"/>
      <c r="B328" s="259"/>
      <c r="C328" s="190"/>
      <c r="D328" s="190"/>
      <c r="E328" s="190"/>
      <c r="F328" s="190"/>
    </row>
    <row r="329" spans="1:6" ht="12">
      <c r="A329" s="190"/>
      <c r="B329" s="259"/>
      <c r="C329" s="190"/>
      <c r="D329" s="190"/>
      <c r="E329" s="190"/>
      <c r="F329" s="190"/>
    </row>
    <row r="330" spans="1:6" ht="12">
      <c r="A330" s="190"/>
      <c r="B330" s="259"/>
      <c r="C330" s="190"/>
      <c r="D330" s="190"/>
      <c r="E330" s="190"/>
      <c r="F330" s="190"/>
    </row>
    <row r="331" spans="1:6" ht="12">
      <c r="A331" s="190"/>
      <c r="B331" s="259"/>
      <c r="C331" s="190"/>
      <c r="D331" s="190"/>
      <c r="E331" s="190"/>
      <c r="F331" s="190"/>
    </row>
    <row r="332" spans="1:6" ht="12">
      <c r="A332" s="190"/>
      <c r="B332" s="259"/>
      <c r="C332" s="190"/>
      <c r="D332" s="190"/>
      <c r="E332" s="190"/>
      <c r="F332" s="190"/>
    </row>
    <row r="333" spans="1:6" ht="12">
      <c r="A333" s="190"/>
      <c r="B333" s="259"/>
      <c r="C333" s="190"/>
      <c r="D333" s="190"/>
      <c r="E333" s="190"/>
      <c r="F333" s="190"/>
    </row>
    <row r="334" spans="1:6" ht="12">
      <c r="A334" s="190"/>
      <c r="B334" s="259"/>
      <c r="C334" s="190"/>
      <c r="D334" s="190"/>
      <c r="E334" s="190"/>
      <c r="F334" s="190"/>
    </row>
    <row r="335" spans="1:6" ht="12">
      <c r="A335" s="190"/>
      <c r="B335" s="259"/>
      <c r="C335" s="190"/>
      <c r="D335" s="190"/>
      <c r="E335" s="190"/>
      <c r="F335" s="190"/>
    </row>
    <row r="336" spans="1:6" ht="12">
      <c r="A336" s="190"/>
      <c r="B336" s="259"/>
      <c r="C336" s="190"/>
      <c r="D336" s="190"/>
      <c r="E336" s="190"/>
      <c r="F336" s="190"/>
    </row>
    <row r="337" spans="1:6" ht="12">
      <c r="A337" s="190"/>
      <c r="B337" s="259"/>
      <c r="C337" s="190"/>
      <c r="D337" s="190"/>
      <c r="E337" s="190"/>
      <c r="F337" s="190"/>
    </row>
    <row r="338" spans="1:6" ht="12">
      <c r="A338" s="190"/>
      <c r="B338" s="259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1:D84 C72:D74 C53:D55 F53:F55 C57:D65 F57:F65 C68:D68 F68 C34:D37 F72:F74 C25:D32 F76:F79 C76:D79 F81:F84 C39:D42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22">
      <selection activeCell="A1" sqref="A1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784</v>
      </c>
      <c r="F2" s="263"/>
      <c r="G2" s="263"/>
      <c r="H2" s="261"/>
      <c r="I2" s="261"/>
    </row>
    <row r="3" spans="1:9" ht="12">
      <c r="A3" s="261"/>
      <c r="B3" s="262"/>
      <c r="C3" s="265" t="s">
        <v>785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47" t="s">
        <v>856</v>
      </c>
      <c r="D6" s="548"/>
      <c r="E6" s="548"/>
      <c r="F6" s="267"/>
      <c r="G6" s="268" t="s">
        <v>1</v>
      </c>
      <c r="H6" s="268"/>
      <c r="I6" s="188">
        <v>130472125</v>
      </c>
    </row>
    <row r="7" spans="1:9" ht="15" customHeight="1">
      <c r="A7" s="269" t="s">
        <v>3</v>
      </c>
      <c r="B7" s="270"/>
      <c r="C7" s="503" t="str">
        <f>'справка №1-БАЛАНС'!E5</f>
        <v>01.01.2015 - 30.06.2015 г.</v>
      </c>
      <c r="D7" s="502"/>
      <c r="E7" s="502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7"/>
      <c r="F8" s="159"/>
      <c r="G8" s="159"/>
      <c r="H8" s="159"/>
      <c r="I8" s="161" t="s">
        <v>786</v>
      </c>
    </row>
    <row r="9" spans="1:9" s="278" customFormat="1" ht="12.75" customHeight="1">
      <c r="A9" s="274" t="s">
        <v>212</v>
      </c>
      <c r="B9" s="544" t="s">
        <v>5</v>
      </c>
      <c r="C9" s="274" t="s">
        <v>787</v>
      </c>
      <c r="D9" s="275"/>
      <c r="E9" s="276"/>
      <c r="F9" s="277" t="s">
        <v>788</v>
      </c>
      <c r="G9" s="277"/>
      <c r="H9" s="277"/>
      <c r="I9" s="277"/>
    </row>
    <row r="10" spans="1:9" s="278" customFormat="1" ht="21.75" customHeight="1">
      <c r="A10" s="274"/>
      <c r="B10" s="545"/>
      <c r="C10" s="549" t="s">
        <v>789</v>
      </c>
      <c r="D10" s="549" t="s">
        <v>790</v>
      </c>
      <c r="E10" s="549" t="s">
        <v>791</v>
      </c>
      <c r="F10" s="549" t="s">
        <v>792</v>
      </c>
      <c r="G10" s="279" t="s">
        <v>793</v>
      </c>
      <c r="H10" s="279"/>
      <c r="I10" s="542" t="s">
        <v>794</v>
      </c>
    </row>
    <row r="11" spans="1:9" s="278" customFormat="1" ht="15.75" customHeight="1">
      <c r="A11" s="274"/>
      <c r="B11" s="546"/>
      <c r="C11" s="550"/>
      <c r="D11" s="550"/>
      <c r="E11" s="550"/>
      <c r="F11" s="550"/>
      <c r="G11" s="280" t="s">
        <v>540</v>
      </c>
      <c r="H11" s="280" t="s">
        <v>541</v>
      </c>
      <c r="I11" s="543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795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796</v>
      </c>
      <c r="B14" s="288" t="s">
        <v>797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798</v>
      </c>
      <c r="B15" s="288" t="s">
        <v>799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601</v>
      </c>
      <c r="B16" s="288" t="s">
        <v>800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801</v>
      </c>
      <c r="B17" s="288" t="s">
        <v>802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803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571</v>
      </c>
      <c r="B19" s="294" t="s">
        <v>804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805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796</v>
      </c>
      <c r="B21" s="288" t="s">
        <v>806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807</v>
      </c>
      <c r="B22" s="288" t="s">
        <v>808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809</v>
      </c>
      <c r="B23" s="288" t="s">
        <v>810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811</v>
      </c>
      <c r="B24" s="288" t="s">
        <v>812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813</v>
      </c>
      <c r="B25" s="288" t="s">
        <v>814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815</v>
      </c>
      <c r="B26" s="288" t="s">
        <v>816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862</v>
      </c>
      <c r="B27" s="298" t="s">
        <v>817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818</v>
      </c>
      <c r="B28" s="294" t="s">
        <v>819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820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tr">
        <f>'справка №1-БАЛАНС'!A100</f>
        <v>Дата на съставяне: 29.07.2015 г.</v>
      </c>
      <c r="B36" s="553"/>
      <c r="C36" s="553"/>
      <c r="D36" s="306" t="s">
        <v>821</v>
      </c>
      <c r="E36" s="554"/>
      <c r="F36" s="554"/>
      <c r="G36" s="554"/>
      <c r="H36" s="308" t="s">
        <v>270</v>
      </c>
      <c r="I36" s="307"/>
    </row>
    <row r="37" spans="1:9" s="284" customFormat="1" ht="12">
      <c r="A37" s="186"/>
      <c r="B37" s="309"/>
      <c r="C37" s="186"/>
      <c r="D37" s="194"/>
      <c r="E37" s="194"/>
      <c r="F37" s="194"/>
      <c r="G37" s="194"/>
      <c r="H37" s="194"/>
      <c r="I37" s="194"/>
    </row>
    <row r="38" spans="1:9" s="284" customFormat="1" ht="12">
      <c r="A38" s="186"/>
      <c r="B38" s="309"/>
      <c r="C38" s="186"/>
      <c r="D38" s="194"/>
      <c r="E38" s="551" t="s">
        <v>853</v>
      </c>
      <c r="F38" s="551"/>
      <c r="G38" s="194"/>
      <c r="H38" s="552" t="s">
        <v>858</v>
      </c>
      <c r="I38" s="552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822</v>
      </c>
      <c r="B2" s="315"/>
      <c r="C2" s="315"/>
      <c r="D2" s="315"/>
      <c r="E2" s="315"/>
      <c r="F2" s="315"/>
    </row>
    <row r="3" spans="1:6" ht="12.75" customHeight="1">
      <c r="A3" s="315" t="s">
        <v>823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47" t="s">
        <v>856</v>
      </c>
      <c r="C5" s="547"/>
      <c r="D5" s="547"/>
      <c r="E5" s="158" t="s">
        <v>1</v>
      </c>
      <c r="F5" s="117">
        <v>130472125</v>
      </c>
    </row>
    <row r="6" spans="1:13" ht="15" customHeight="1">
      <c r="A6" s="319" t="s">
        <v>824</v>
      </c>
      <c r="B6" s="557" t="str">
        <f>'справка №1-БАЛАНС'!E5</f>
        <v>01.01.2015 - 30.06.2015 г.</v>
      </c>
      <c r="C6" s="558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59"/>
      <c r="C7" s="560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825</v>
      </c>
      <c r="B8" s="325" t="s">
        <v>5</v>
      </c>
      <c r="C8" s="326" t="s">
        <v>826</v>
      </c>
      <c r="D8" s="326" t="s">
        <v>827</v>
      </c>
      <c r="E8" s="326" t="s">
        <v>828</v>
      </c>
      <c r="F8" s="326" t="s">
        <v>829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830</v>
      </c>
      <c r="B10" s="330"/>
      <c r="C10" s="331"/>
      <c r="D10" s="331"/>
      <c r="E10" s="331"/>
      <c r="F10" s="331"/>
    </row>
    <row r="11" spans="1:6" ht="18" customHeight="1">
      <c r="A11" s="332" t="s">
        <v>831</v>
      </c>
      <c r="B11" s="333"/>
      <c r="C11" s="331"/>
      <c r="D11" s="331"/>
      <c r="E11" s="331"/>
      <c r="F11" s="331"/>
    </row>
    <row r="12" spans="1:6" ht="14.25" customHeight="1">
      <c r="A12" s="332" t="s">
        <v>859</v>
      </c>
      <c r="B12" s="333"/>
      <c r="C12" s="334">
        <v>20</v>
      </c>
      <c r="D12" s="334">
        <v>51</v>
      </c>
      <c r="E12" s="334"/>
      <c r="F12" s="335">
        <f>C12-E12</f>
        <v>20</v>
      </c>
    </row>
    <row r="13" spans="1:6" ht="14.25" customHeight="1">
      <c r="A13" s="388" t="s">
        <v>865</v>
      </c>
      <c r="B13" s="333"/>
      <c r="C13" s="334">
        <v>3</v>
      </c>
      <c r="D13" s="334">
        <v>60</v>
      </c>
      <c r="E13" s="334"/>
      <c r="F13" s="335">
        <f>C13-E13</f>
        <v>3</v>
      </c>
    </row>
    <row r="14" spans="1:6" ht="14.25" customHeight="1">
      <c r="A14" s="388" t="s">
        <v>866</v>
      </c>
      <c r="B14" s="333"/>
      <c r="C14" s="334">
        <v>16</v>
      </c>
      <c r="D14" s="334">
        <v>100</v>
      </c>
      <c r="E14" s="334"/>
      <c r="F14" s="335">
        <f>C14-E14</f>
        <v>16</v>
      </c>
    </row>
    <row r="15" spans="1:6" ht="14.25" customHeight="1">
      <c r="A15" s="388" t="s">
        <v>867</v>
      </c>
      <c r="B15" s="333"/>
      <c r="C15" s="334">
        <v>3000</v>
      </c>
      <c r="D15" s="334">
        <v>100</v>
      </c>
      <c r="E15" s="334"/>
      <c r="F15" s="335">
        <f>C15-E15</f>
        <v>3000</v>
      </c>
    </row>
    <row r="16" spans="1:6" ht="14.25" customHeight="1">
      <c r="A16" s="332" t="s">
        <v>868</v>
      </c>
      <c r="B16" s="340"/>
      <c r="C16" s="334">
        <v>370</v>
      </c>
      <c r="D16" s="334">
        <v>30</v>
      </c>
      <c r="E16" s="334"/>
      <c r="F16" s="335">
        <f>C16-E16</f>
        <v>370</v>
      </c>
    </row>
    <row r="17" spans="1:16" ht="11.25" customHeight="1">
      <c r="A17" s="336" t="s">
        <v>571</v>
      </c>
      <c r="B17" s="337" t="s">
        <v>833</v>
      </c>
      <c r="C17" s="331">
        <f>SUM(C12:C16)</f>
        <v>3409</v>
      </c>
      <c r="D17" s="331"/>
      <c r="E17" s="331">
        <f>SUM(E12:E16)</f>
        <v>0</v>
      </c>
      <c r="F17" s="331">
        <f>SUM(F12:F16)</f>
        <v>3409</v>
      </c>
      <c r="G17" s="339"/>
      <c r="H17" s="339"/>
      <c r="I17" s="339"/>
      <c r="J17" s="339"/>
      <c r="K17" s="339"/>
      <c r="L17" s="339"/>
      <c r="M17" s="339"/>
      <c r="N17" s="339"/>
      <c r="O17" s="339"/>
      <c r="P17" s="339"/>
    </row>
    <row r="18" spans="1:6" ht="16.5" customHeight="1">
      <c r="A18" s="332" t="s">
        <v>834</v>
      </c>
      <c r="B18" s="340"/>
      <c r="C18" s="331"/>
      <c r="D18" s="331"/>
      <c r="E18" s="331"/>
      <c r="F18" s="338"/>
    </row>
    <row r="19" spans="1:6" ht="12.75">
      <c r="A19" s="332" t="s">
        <v>547</v>
      </c>
      <c r="B19" s="340"/>
      <c r="C19" s="334"/>
      <c r="D19" s="334"/>
      <c r="E19" s="334"/>
      <c r="F19" s="335">
        <f>C19-E19</f>
        <v>0</v>
      </c>
    </row>
    <row r="20" spans="1:6" ht="12.75">
      <c r="A20" s="332" t="s">
        <v>550</v>
      </c>
      <c r="B20" s="340"/>
      <c r="C20" s="334"/>
      <c r="D20" s="334"/>
      <c r="E20" s="334"/>
      <c r="F20" s="335">
        <f>C20-E20</f>
        <v>0</v>
      </c>
    </row>
    <row r="21" spans="1:16" ht="15" customHeight="1">
      <c r="A21" s="336" t="s">
        <v>818</v>
      </c>
      <c r="B21" s="337" t="s">
        <v>835</v>
      </c>
      <c r="C21" s="331">
        <f>SUM(C19:C20)</f>
        <v>0</v>
      </c>
      <c r="D21" s="331"/>
      <c r="E21" s="331">
        <f>SUM(E19:E20)</f>
        <v>0</v>
      </c>
      <c r="F21" s="338">
        <f>SUM(F19:F20)</f>
        <v>0</v>
      </c>
      <c r="G21" s="339"/>
      <c r="H21" s="339"/>
      <c r="I21" s="339"/>
      <c r="J21" s="339"/>
      <c r="K21" s="339"/>
      <c r="L21" s="339"/>
      <c r="M21" s="339"/>
      <c r="N21" s="339"/>
      <c r="O21" s="339"/>
      <c r="P21" s="339"/>
    </row>
    <row r="22" spans="1:6" ht="12.75" customHeight="1">
      <c r="A22" s="332" t="s">
        <v>836</v>
      </c>
      <c r="B22" s="340"/>
      <c r="C22" s="331"/>
      <c r="D22" s="331"/>
      <c r="E22" s="331"/>
      <c r="F22" s="338"/>
    </row>
    <row r="23" spans="1:6" ht="12.75">
      <c r="A23" s="332">
        <v>1</v>
      </c>
      <c r="B23" s="340"/>
      <c r="C23" s="334"/>
      <c r="D23" s="334"/>
      <c r="E23" s="334"/>
      <c r="F23" s="335">
        <f>C23-E23</f>
        <v>0</v>
      </c>
    </row>
    <row r="24" spans="1:6" ht="12.75">
      <c r="A24" s="332" t="s">
        <v>550</v>
      </c>
      <c r="B24" s="340"/>
      <c r="C24" s="334"/>
      <c r="D24" s="334"/>
      <c r="E24" s="334"/>
      <c r="F24" s="335">
        <f>C24-E24</f>
        <v>0</v>
      </c>
    </row>
    <row r="25" spans="1:16" ht="12" customHeight="1">
      <c r="A25" s="336" t="s">
        <v>837</v>
      </c>
      <c r="B25" s="337" t="s">
        <v>838</v>
      </c>
      <c r="C25" s="331">
        <f>SUM(C23:C24)</f>
        <v>0</v>
      </c>
      <c r="D25" s="331"/>
      <c r="E25" s="331">
        <f>SUM(E23:E24)</f>
        <v>0</v>
      </c>
      <c r="F25" s="338">
        <f>SUM(F23:F24)</f>
        <v>0</v>
      </c>
      <c r="G25" s="339"/>
      <c r="H25" s="339"/>
      <c r="I25" s="339"/>
      <c r="J25" s="339"/>
      <c r="K25" s="339"/>
      <c r="L25" s="339"/>
      <c r="M25" s="339"/>
      <c r="N25" s="339"/>
      <c r="O25" s="339"/>
      <c r="P25" s="339"/>
    </row>
    <row r="26" spans="1:6" ht="18.75" customHeight="1">
      <c r="A26" s="332" t="s">
        <v>839</v>
      </c>
      <c r="B26" s="340"/>
      <c r="C26" s="331"/>
      <c r="D26" s="331"/>
      <c r="E26" s="331"/>
      <c r="F26" s="338"/>
    </row>
    <row r="27" spans="1:6" ht="12.75">
      <c r="A27" s="332" t="s">
        <v>547</v>
      </c>
      <c r="B27" s="340"/>
      <c r="C27" s="334"/>
      <c r="D27" s="334"/>
      <c r="E27" s="334"/>
      <c r="F27" s="335">
        <f>C27-E27</f>
        <v>0</v>
      </c>
    </row>
    <row r="28" spans="1:6" ht="12.75">
      <c r="A28" s="332" t="s">
        <v>550</v>
      </c>
      <c r="B28" s="340"/>
      <c r="C28" s="334"/>
      <c r="D28" s="334"/>
      <c r="E28" s="334"/>
      <c r="F28" s="335">
        <f>C28-E28</f>
        <v>0</v>
      </c>
    </row>
    <row r="29" spans="1:16" ht="14.25" customHeight="1">
      <c r="A29" s="336" t="s">
        <v>587</v>
      </c>
      <c r="B29" s="337" t="s">
        <v>840</v>
      </c>
      <c r="C29" s="331">
        <f>SUM(C27:C28)</f>
        <v>0</v>
      </c>
      <c r="D29" s="331"/>
      <c r="E29" s="331">
        <f>SUM(E27:E28)</f>
        <v>0</v>
      </c>
      <c r="F29" s="338">
        <f>SUM(F27:F28)</f>
        <v>0</v>
      </c>
      <c r="G29" s="339"/>
      <c r="H29" s="339"/>
      <c r="I29" s="339"/>
      <c r="J29" s="339"/>
      <c r="K29" s="339"/>
      <c r="L29" s="339"/>
      <c r="M29" s="339"/>
      <c r="N29" s="339"/>
      <c r="O29" s="339"/>
      <c r="P29" s="339"/>
    </row>
    <row r="30" spans="1:16" ht="20.25" customHeight="1">
      <c r="A30" s="341" t="s">
        <v>841</v>
      </c>
      <c r="B30" s="337" t="s">
        <v>842</v>
      </c>
      <c r="C30" s="331">
        <f>C29+C25+C21+C17</f>
        <v>3409</v>
      </c>
      <c r="D30" s="331"/>
      <c r="E30" s="331">
        <f>E29+E25+E21+E17</f>
        <v>0</v>
      </c>
      <c r="F30" s="338">
        <f>F29+F25+F21+F17</f>
        <v>3409</v>
      </c>
      <c r="G30" s="339"/>
      <c r="H30" s="339"/>
      <c r="I30" s="339"/>
      <c r="J30" s="339"/>
      <c r="K30" s="339"/>
      <c r="L30" s="339"/>
      <c r="M30" s="339"/>
      <c r="N30" s="339"/>
      <c r="O30" s="339"/>
      <c r="P30" s="339"/>
    </row>
    <row r="31" spans="1:6" ht="15" customHeight="1">
      <c r="A31" s="329" t="s">
        <v>843</v>
      </c>
      <c r="B31" s="337"/>
      <c r="C31" s="331"/>
      <c r="D31" s="331"/>
      <c r="E31" s="331"/>
      <c r="F31" s="338"/>
    </row>
    <row r="32" spans="1:6" ht="14.25" customHeight="1">
      <c r="A32" s="332" t="s">
        <v>831</v>
      </c>
      <c r="B32" s="340"/>
      <c r="C32" s="331"/>
      <c r="D32" s="331"/>
      <c r="E32" s="331"/>
      <c r="F32" s="338"/>
    </row>
    <row r="33" spans="1:6" ht="12.75">
      <c r="A33" s="332">
        <v>1</v>
      </c>
      <c r="B33" s="340"/>
      <c r="C33" s="334"/>
      <c r="D33" s="334"/>
      <c r="E33" s="334"/>
      <c r="F33" s="335">
        <f>C33-E33</f>
        <v>0</v>
      </c>
    </row>
    <row r="34" spans="1:6" ht="12.75">
      <c r="A34" s="332" t="s">
        <v>832</v>
      </c>
      <c r="B34" s="340"/>
      <c r="C34" s="334"/>
      <c r="D34" s="334"/>
      <c r="E34" s="334"/>
      <c r="F34" s="335">
        <f>C34-E34</f>
        <v>0</v>
      </c>
    </row>
    <row r="35" spans="1:16" ht="15" customHeight="1">
      <c r="A35" s="336" t="s">
        <v>571</v>
      </c>
      <c r="B35" s="337" t="s">
        <v>844</v>
      </c>
      <c r="C35" s="331">
        <f>SUM(C33:C34)</f>
        <v>0</v>
      </c>
      <c r="D35" s="331"/>
      <c r="E35" s="331">
        <f>SUM(E33:E34)</f>
        <v>0</v>
      </c>
      <c r="F35" s="338">
        <f>SUM(F33:F34)</f>
        <v>0</v>
      </c>
      <c r="G35" s="339"/>
      <c r="H35" s="339"/>
      <c r="I35" s="339"/>
      <c r="J35" s="339"/>
      <c r="K35" s="339"/>
      <c r="L35" s="339"/>
      <c r="M35" s="339"/>
      <c r="N35" s="339"/>
      <c r="O35" s="339"/>
      <c r="P35" s="339"/>
    </row>
    <row r="36" spans="1:6" ht="15.75" customHeight="1">
      <c r="A36" s="332" t="s">
        <v>834</v>
      </c>
      <c r="B36" s="340"/>
      <c r="C36" s="331"/>
      <c r="D36" s="331"/>
      <c r="E36" s="331"/>
      <c r="F36" s="338"/>
    </row>
    <row r="37" spans="1:6" ht="12.75">
      <c r="A37" s="332" t="s">
        <v>547</v>
      </c>
      <c r="B37" s="340"/>
      <c r="C37" s="334"/>
      <c r="D37" s="334"/>
      <c r="E37" s="334"/>
      <c r="F37" s="335">
        <f>C37-E37</f>
        <v>0</v>
      </c>
    </row>
    <row r="38" spans="1:6" ht="12.75">
      <c r="A38" s="332" t="s">
        <v>550</v>
      </c>
      <c r="B38" s="340"/>
      <c r="C38" s="334"/>
      <c r="D38" s="334"/>
      <c r="E38" s="334"/>
      <c r="F38" s="335">
        <f>C38-E38</f>
        <v>0</v>
      </c>
    </row>
    <row r="39" spans="1:16" ht="11.25" customHeight="1">
      <c r="A39" s="336" t="s">
        <v>818</v>
      </c>
      <c r="B39" s="337" t="s">
        <v>845</v>
      </c>
      <c r="C39" s="331">
        <f>SUM(C37:C38)</f>
        <v>0</v>
      </c>
      <c r="D39" s="331"/>
      <c r="E39" s="331">
        <f>SUM(E37:E38)</f>
        <v>0</v>
      </c>
      <c r="F39" s="338">
        <f>SUM(F37:F38)</f>
        <v>0</v>
      </c>
      <c r="G39" s="339"/>
      <c r="H39" s="339"/>
      <c r="I39" s="339"/>
      <c r="J39" s="339"/>
      <c r="K39" s="339"/>
      <c r="L39" s="339"/>
      <c r="M39" s="339"/>
      <c r="N39" s="339"/>
      <c r="O39" s="339"/>
      <c r="P39" s="339"/>
    </row>
    <row r="40" spans="1:6" ht="15" customHeight="1">
      <c r="A40" s="332" t="s">
        <v>836</v>
      </c>
      <c r="B40" s="340"/>
      <c r="C40" s="331"/>
      <c r="D40" s="331"/>
      <c r="E40" s="331"/>
      <c r="F40" s="338"/>
    </row>
    <row r="41" spans="1:6" ht="12.75">
      <c r="A41" s="332" t="s">
        <v>547</v>
      </c>
      <c r="B41" s="340"/>
      <c r="C41" s="334"/>
      <c r="D41" s="334"/>
      <c r="E41" s="334"/>
      <c r="F41" s="335">
        <f>C41-E41</f>
        <v>0</v>
      </c>
    </row>
    <row r="42" spans="1:6" ht="12.75">
      <c r="A42" s="332" t="s">
        <v>550</v>
      </c>
      <c r="B42" s="340"/>
      <c r="C42" s="334"/>
      <c r="D42" s="334"/>
      <c r="E42" s="334"/>
      <c r="F42" s="335">
        <f>C42-E42</f>
        <v>0</v>
      </c>
    </row>
    <row r="43" spans="1:16" ht="15.75" customHeight="1">
      <c r="A43" s="336" t="s">
        <v>837</v>
      </c>
      <c r="B43" s="337" t="s">
        <v>846</v>
      </c>
      <c r="C43" s="331">
        <f>SUM(C41:C42)</f>
        <v>0</v>
      </c>
      <c r="D43" s="331"/>
      <c r="E43" s="331">
        <f>SUM(E41:E42)</f>
        <v>0</v>
      </c>
      <c r="F43" s="338">
        <f>SUM(F41:F42)</f>
        <v>0</v>
      </c>
      <c r="G43" s="339"/>
      <c r="H43" s="339"/>
      <c r="I43" s="339"/>
      <c r="J43" s="339"/>
      <c r="K43" s="339"/>
      <c r="L43" s="339"/>
      <c r="M43" s="339"/>
      <c r="N43" s="339"/>
      <c r="O43" s="339"/>
      <c r="P43" s="339"/>
    </row>
    <row r="44" spans="1:6" ht="12.75" customHeight="1">
      <c r="A44" s="332" t="s">
        <v>839</v>
      </c>
      <c r="B44" s="340"/>
      <c r="C44" s="331"/>
      <c r="D44" s="331"/>
      <c r="E44" s="331"/>
      <c r="F44" s="338"/>
    </row>
    <row r="45" spans="1:6" ht="12.75">
      <c r="A45" s="332" t="s">
        <v>547</v>
      </c>
      <c r="B45" s="340"/>
      <c r="C45" s="334"/>
      <c r="D45" s="334"/>
      <c r="E45" s="334"/>
      <c r="F45" s="335">
        <f>C45-E45</f>
        <v>0</v>
      </c>
    </row>
    <row r="46" spans="1:6" ht="12.75">
      <c r="A46" s="332" t="s">
        <v>550</v>
      </c>
      <c r="B46" s="340"/>
      <c r="C46" s="334"/>
      <c r="D46" s="334"/>
      <c r="E46" s="334"/>
      <c r="F46" s="335">
        <f>C46-E46</f>
        <v>0</v>
      </c>
    </row>
    <row r="47" spans="1:16" ht="17.25" customHeight="1">
      <c r="A47" s="336" t="s">
        <v>587</v>
      </c>
      <c r="B47" s="337" t="s">
        <v>847</v>
      </c>
      <c r="C47" s="331">
        <f>SUM(C45:C46)</f>
        <v>0</v>
      </c>
      <c r="D47" s="331"/>
      <c r="E47" s="331">
        <f>SUM(E45:E46)</f>
        <v>0</v>
      </c>
      <c r="F47" s="338">
        <f>SUM(F45:F46)</f>
        <v>0</v>
      </c>
      <c r="G47" s="339"/>
      <c r="H47" s="339"/>
      <c r="I47" s="339"/>
      <c r="J47" s="339"/>
      <c r="K47" s="339"/>
      <c r="L47" s="339"/>
      <c r="M47" s="339"/>
      <c r="N47" s="339"/>
      <c r="O47" s="339"/>
      <c r="P47" s="339"/>
    </row>
    <row r="48" spans="1:16" ht="19.5" customHeight="1">
      <c r="A48" s="341" t="s">
        <v>848</v>
      </c>
      <c r="B48" s="337" t="s">
        <v>849</v>
      </c>
      <c r="C48" s="331">
        <f>C47+C43+C39+C35</f>
        <v>0</v>
      </c>
      <c r="D48" s="331"/>
      <c r="E48" s="331">
        <f>E47+E43+E39+E35</f>
        <v>0</v>
      </c>
      <c r="F48" s="338">
        <f>F47+F43+F39+F35</f>
        <v>0</v>
      </c>
      <c r="G48" s="339"/>
      <c r="H48" s="339"/>
      <c r="I48" s="339"/>
      <c r="J48" s="339"/>
      <c r="K48" s="339"/>
      <c r="L48" s="339"/>
      <c r="M48" s="339"/>
      <c r="N48" s="339"/>
      <c r="O48" s="339"/>
      <c r="P48" s="339"/>
    </row>
    <row r="49" spans="1:6" ht="19.5" customHeight="1">
      <c r="A49" s="342"/>
      <c r="B49" s="343"/>
      <c r="C49" s="344"/>
      <c r="D49" s="344"/>
      <c r="E49" s="344"/>
      <c r="F49" s="344"/>
    </row>
    <row r="50" spans="1:6" ht="19.5" customHeight="1">
      <c r="A50" s="342"/>
      <c r="B50" s="343"/>
      <c r="C50" s="344"/>
      <c r="D50" s="344"/>
      <c r="E50" s="344"/>
      <c r="F50" s="344"/>
    </row>
    <row r="51" spans="1:6" ht="19.5" customHeight="1">
      <c r="A51" s="342"/>
      <c r="B51" s="343"/>
      <c r="C51" s="344"/>
      <c r="D51" s="344"/>
      <c r="E51" s="344"/>
      <c r="F51" s="344"/>
    </row>
    <row r="52" spans="1:6" ht="19.5" customHeight="1">
      <c r="A52" s="342"/>
      <c r="B52" s="343"/>
      <c r="C52" s="344"/>
      <c r="D52" s="344"/>
      <c r="E52" s="344"/>
      <c r="F52" s="344"/>
    </row>
    <row r="53" spans="1:6" ht="12.75">
      <c r="A53" s="345" t="str">
        <f>'справка №1-БАЛАНС'!A100</f>
        <v>Дата на съставяне: 29.07.2015 г.</v>
      </c>
      <c r="B53" s="346"/>
      <c r="C53" s="556" t="s">
        <v>850</v>
      </c>
      <c r="D53" s="556"/>
      <c r="E53" s="556"/>
      <c r="F53" s="556"/>
    </row>
    <row r="54" spans="1:6" ht="12.75">
      <c r="A54" s="347"/>
      <c r="B54" s="348"/>
      <c r="C54" s="347"/>
      <c r="D54" s="347"/>
      <c r="E54" s="347"/>
      <c r="F54" s="347"/>
    </row>
    <row r="55" spans="1:6" ht="12.75">
      <c r="A55" s="347"/>
      <c r="B55" s="348"/>
      <c r="C55" s="347"/>
      <c r="D55" s="347"/>
      <c r="E55" s="561" t="s">
        <v>853</v>
      </c>
      <c r="F55" s="561"/>
    </row>
    <row r="56" spans="1:6" ht="12.75">
      <c r="A56" s="347"/>
      <c r="B56" s="348"/>
      <c r="C56" s="347"/>
      <c r="D56" s="347"/>
      <c r="E56" s="347"/>
      <c r="F56" s="347"/>
    </row>
    <row r="57" spans="1:6" ht="12.75">
      <c r="A57" s="347"/>
      <c r="B57" s="348"/>
      <c r="C57" s="347"/>
      <c r="D57" s="347"/>
      <c r="E57" s="347"/>
      <c r="F57" s="347"/>
    </row>
    <row r="58" spans="1:6" ht="12.75">
      <c r="A58" s="347"/>
      <c r="B58" s="348"/>
      <c r="C58" s="347"/>
      <c r="D58" s="347"/>
      <c r="E58" s="347"/>
      <c r="F58" s="347"/>
    </row>
    <row r="59" spans="1:6" ht="12.75">
      <c r="A59" s="347"/>
      <c r="B59" s="348"/>
      <c r="C59" s="347"/>
      <c r="D59" s="347"/>
      <c r="E59" s="347"/>
      <c r="F59" s="347"/>
    </row>
    <row r="60" spans="1:6" ht="12.75">
      <c r="A60" s="347"/>
      <c r="B60" s="348"/>
      <c r="C60" s="556" t="s">
        <v>851</v>
      </c>
      <c r="D60" s="556"/>
      <c r="E60" s="556"/>
      <c r="F60" s="556"/>
    </row>
    <row r="61" spans="3:5" ht="12.75">
      <c r="C61" s="347"/>
      <c r="E61" s="347"/>
    </row>
    <row r="63" spans="5:6" ht="12.75">
      <c r="E63" s="555" t="s">
        <v>858</v>
      </c>
      <c r="F63" s="555"/>
    </row>
  </sheetData>
  <mergeCells count="7">
    <mergeCell ref="E63:F63"/>
    <mergeCell ref="C60:F60"/>
    <mergeCell ref="B5:D5"/>
    <mergeCell ref="B6:C6"/>
    <mergeCell ref="B7:C7"/>
    <mergeCell ref="C53:F53"/>
    <mergeCell ref="E55:F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F46 C19:F20 C23:F24 C27:F28 C33:F34 C37:F38 C41:F42 C12:F16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IRS</cp:lastModifiedBy>
  <cp:lastPrinted>2010-10-26T06:18:55Z</cp:lastPrinted>
  <dcterms:created xsi:type="dcterms:W3CDTF">2005-10-13T08:48:04Z</dcterms:created>
  <dcterms:modified xsi:type="dcterms:W3CDTF">2015-07-29T08:23:02Z</dcterms:modified>
  <cp:category/>
  <cp:version/>
  <cp:contentType/>
  <cp:contentStatus/>
</cp:coreProperties>
</file>