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New folder (4)\"/>
    </mc:Choice>
  </mc:AlternateContent>
  <xr:revisionPtr revIDLastSave="0" documentId="13_ncr:1_{49D74CA2-87B9-4787-AF7C-06E13488B964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H78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N31" i="8"/>
  <c r="Q31" i="8" s="1"/>
  <c r="H868" i="2" s="1"/>
  <c r="H778" i="2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773" i="2"/>
  <c r="H563" i="2"/>
  <c r="H747" i="2"/>
  <c r="H979" i="2"/>
  <c r="H950" i="2"/>
  <c r="E15" i="14"/>
  <c r="D15" i="14" s="1"/>
  <c r="H1296" i="2"/>
  <c r="H64" i="2"/>
  <c r="C78" i="2"/>
  <c r="C80" i="2"/>
  <c r="C82" i="2"/>
  <c r="C83" i="2"/>
  <c r="C94" i="2"/>
  <c r="C96" i="2"/>
  <c r="C98" i="2"/>
  <c r="C102" i="2"/>
  <c r="C103" i="2"/>
  <c r="C104" i="2"/>
  <c r="C115" i="2"/>
  <c r="C118" i="2"/>
  <c r="C119" i="2"/>
  <c r="C120" i="2"/>
  <c r="C123" i="2"/>
  <c r="C140" i="2"/>
  <c r="C141" i="2"/>
  <c r="C143" i="2"/>
  <c r="C145" i="2"/>
  <c r="C147" i="2"/>
  <c r="C148" i="2"/>
  <c r="C151" i="2"/>
  <c r="C161" i="2"/>
  <c r="C163" i="2"/>
  <c r="C164" i="2"/>
  <c r="C167" i="2"/>
  <c r="C168" i="2"/>
  <c r="C169" i="2"/>
  <c r="C172" i="2"/>
  <c r="C72" i="2"/>
  <c r="C63" i="2"/>
  <c r="C61" i="2"/>
  <c r="C59" i="2"/>
  <c r="C51" i="2"/>
  <c r="C48" i="2"/>
  <c r="C47" i="2"/>
  <c r="C45" i="2"/>
  <c r="C41" i="2"/>
  <c r="C40" i="2"/>
  <c r="C37" i="2"/>
  <c r="C29" i="2"/>
  <c r="C27" i="2"/>
  <c r="C25" i="2"/>
  <c r="C24" i="2"/>
  <c r="C21" i="2"/>
  <c r="C5" i="2"/>
  <c r="C4" i="2"/>
  <c r="C3" i="2"/>
  <c r="A5" i="9"/>
  <c r="A5" i="8"/>
  <c r="C1334" i="2"/>
  <c r="C1332" i="2"/>
  <c r="C1321" i="2"/>
  <c r="C1320" i="2"/>
  <c r="C1318" i="2"/>
  <c r="C1316" i="2"/>
  <c r="C1314" i="2"/>
  <c r="C1313" i="2"/>
  <c r="C1310" i="2"/>
  <c r="C1302" i="2"/>
  <c r="C1292" i="2"/>
  <c r="C1291" i="2"/>
  <c r="C1288" i="2"/>
  <c r="C1280" i="2"/>
  <c r="C1277" i="2"/>
  <c r="C1276" i="2"/>
  <c r="C1275" i="2"/>
  <c r="C1271" i="2"/>
  <c r="C1269" i="2"/>
  <c r="C1267" i="2"/>
  <c r="C1259" i="2"/>
  <c r="C1256" i="2"/>
  <c r="C1255" i="2"/>
  <c r="C1253" i="2"/>
  <c r="C1251" i="2"/>
  <c r="C1235" i="2"/>
  <c r="C1233" i="2"/>
  <c r="C1232" i="2"/>
  <c r="C1229" i="2"/>
  <c r="C1228" i="2"/>
  <c r="C1227" i="2"/>
  <c r="C1224" i="2"/>
  <c r="C1213" i="2"/>
  <c r="C1212" i="2"/>
  <c r="C1211" i="2"/>
  <c r="C1208" i="2"/>
  <c r="C1207" i="2"/>
  <c r="C1205" i="2"/>
  <c r="C1203" i="2"/>
  <c r="C1194" i="2"/>
  <c r="C1184" i="2"/>
  <c r="C1183" i="2"/>
  <c r="C1180" i="2"/>
  <c r="C1173" i="2"/>
  <c r="C1171" i="2"/>
  <c r="C1170" i="2"/>
  <c r="C1169" i="2"/>
  <c r="C1166" i="2"/>
  <c r="C1165" i="2"/>
  <c r="C1163" i="2"/>
  <c r="C1157" i="2"/>
  <c r="C1155" i="2"/>
  <c r="C1154" i="2"/>
  <c r="C1153" i="2"/>
  <c r="C1151" i="2"/>
  <c r="C1142" i="2"/>
  <c r="C1141" i="2"/>
  <c r="C1139" i="2"/>
  <c r="C1138" i="2"/>
  <c r="C1137" i="2"/>
  <c r="C1135" i="2"/>
  <c r="C1134" i="2"/>
  <c r="C1131" i="2"/>
  <c r="C1129" i="2"/>
  <c r="C1126" i="2"/>
  <c r="C1125" i="2"/>
  <c r="C1123" i="2"/>
  <c r="C1122" i="2"/>
  <c r="C1121" i="2"/>
  <c r="C1119" i="2"/>
  <c r="C1110" i="2"/>
  <c r="C1109" i="2"/>
  <c r="C1107" i="2"/>
  <c r="C1106" i="2"/>
  <c r="C1105" i="2"/>
  <c r="C1103" i="2"/>
  <c r="C1102" i="2"/>
  <c r="C1099" i="2"/>
  <c r="C1097" i="2"/>
  <c r="C1094" i="2"/>
  <c r="C1093" i="2"/>
  <c r="C1091" i="2"/>
  <c r="C1090" i="2"/>
  <c r="C1089" i="2"/>
  <c r="C1087" i="2"/>
  <c r="C1078" i="2"/>
  <c r="C1077" i="2"/>
  <c r="C1075" i="2"/>
  <c r="C1074" i="2"/>
  <c r="C1073" i="2"/>
  <c r="C1071" i="2"/>
  <c r="C1070" i="2"/>
  <c r="C1067" i="2"/>
  <c r="C1065" i="2"/>
  <c r="C1062" i="2"/>
  <c r="C1061" i="2"/>
  <c r="C1059" i="2"/>
  <c r="C1058" i="2"/>
  <c r="C1057" i="2"/>
  <c r="C1055" i="2"/>
  <c r="C1046" i="2"/>
  <c r="C1045" i="2"/>
  <c r="C1043" i="2"/>
  <c r="C1042" i="2"/>
  <c r="C1041" i="2"/>
  <c r="C1039" i="2"/>
  <c r="C1038" i="2"/>
  <c r="C1035" i="2"/>
  <c r="C1033" i="2"/>
  <c r="C1030" i="2"/>
  <c r="C1029" i="2"/>
  <c r="C1027" i="2"/>
  <c r="C1026" i="2"/>
  <c r="C1025" i="2"/>
  <c r="C1023" i="2"/>
  <c r="C1014" i="2"/>
  <c r="C1013" i="2"/>
  <c r="C1011" i="2"/>
  <c r="C1010" i="2"/>
  <c r="C1009" i="2"/>
  <c r="C1007" i="2"/>
  <c r="C1006" i="2"/>
  <c r="C1003" i="2"/>
  <c r="C1001" i="2"/>
  <c r="C998" i="2"/>
  <c r="C997" i="2"/>
  <c r="C995" i="2"/>
  <c r="C994" i="2"/>
  <c r="C993" i="2"/>
  <c r="C991" i="2"/>
  <c r="C982" i="2"/>
  <c r="C981" i="2"/>
  <c r="C979" i="2"/>
  <c r="C978" i="2"/>
  <c r="C977" i="2"/>
  <c r="C975" i="2"/>
  <c r="C974" i="2"/>
  <c r="C971" i="2"/>
  <c r="C969" i="2"/>
  <c r="C966" i="2"/>
  <c r="C965" i="2"/>
  <c r="C963" i="2"/>
  <c r="C962" i="2"/>
  <c r="C961" i="2"/>
  <c r="C959" i="2"/>
  <c r="C950" i="2"/>
  <c r="C949" i="2"/>
  <c r="C947" i="2"/>
  <c r="C946" i="2"/>
  <c r="C945" i="2"/>
  <c r="C943" i="2"/>
  <c r="C942" i="2"/>
  <c r="C939" i="2"/>
  <c r="C937" i="2"/>
  <c r="C934" i="2"/>
  <c r="C933" i="2"/>
  <c r="C931" i="2"/>
  <c r="C930" i="2"/>
  <c r="C929" i="2"/>
  <c r="C927" i="2"/>
  <c r="C918" i="2"/>
  <c r="C917" i="2"/>
  <c r="C915" i="2"/>
  <c r="C914" i="2"/>
  <c r="C913" i="2"/>
  <c r="C910" i="2"/>
  <c r="C909" i="2"/>
  <c r="C906" i="2"/>
  <c r="C904" i="2"/>
  <c r="C901" i="2"/>
  <c r="C900" i="2"/>
  <c r="C898" i="2"/>
  <c r="C897" i="2"/>
  <c r="C896" i="2"/>
  <c r="C894" i="2"/>
  <c r="C885" i="2"/>
  <c r="C884" i="2"/>
  <c r="C882" i="2"/>
  <c r="C881" i="2"/>
  <c r="C880" i="2"/>
  <c r="C878" i="2"/>
  <c r="C877" i="2"/>
  <c r="C874" i="2"/>
  <c r="C872" i="2"/>
  <c r="C869" i="2"/>
  <c r="C868" i="2"/>
  <c r="C866" i="2"/>
  <c r="C865" i="2"/>
  <c r="C864" i="2"/>
  <c r="C862" i="2"/>
  <c r="C853" i="2"/>
  <c r="C852" i="2"/>
  <c r="C850" i="2"/>
  <c r="C849" i="2"/>
  <c r="C848" i="2"/>
  <c r="C846" i="2"/>
  <c r="C845" i="2"/>
  <c r="C842" i="2"/>
  <c r="C840" i="2"/>
  <c r="C837" i="2"/>
  <c r="C836" i="2"/>
  <c r="C834" i="2"/>
  <c r="C833" i="2"/>
  <c r="C832" i="2"/>
  <c r="C830" i="2"/>
  <c r="C821" i="2"/>
  <c r="A6" i="5"/>
  <c r="C820" i="2"/>
  <c r="C819" i="2"/>
  <c r="C818" i="2"/>
  <c r="C816" i="2"/>
  <c r="C815" i="2"/>
  <c r="C812" i="2"/>
  <c r="C810" i="2"/>
  <c r="C807" i="2"/>
  <c r="C806" i="2"/>
  <c r="C804" i="2"/>
  <c r="C803" i="2"/>
  <c r="C802" i="2"/>
  <c r="C800" i="2"/>
  <c r="C791" i="2"/>
  <c r="C790" i="2"/>
  <c r="C788" i="2"/>
  <c r="C787" i="2"/>
  <c r="C786" i="2"/>
  <c r="C784" i="2"/>
  <c r="C783" i="2"/>
  <c r="C779" i="2"/>
  <c r="C777" i="2"/>
  <c r="C774" i="2"/>
  <c r="C773" i="2"/>
  <c r="C771" i="2"/>
  <c r="C770" i="2"/>
  <c r="C769" i="2"/>
  <c r="C767" i="2"/>
  <c r="C758" i="2"/>
  <c r="C757" i="2"/>
  <c r="C755" i="2"/>
  <c r="C754" i="2"/>
  <c r="C753" i="2"/>
  <c r="C751" i="2"/>
  <c r="C750" i="2"/>
  <c r="C748" i="2"/>
  <c r="C746" i="2"/>
  <c r="C744" i="2"/>
  <c r="C743" i="2"/>
  <c r="C742" i="2"/>
  <c r="C741" i="2"/>
  <c r="C740" i="2"/>
  <c r="C738" i="2"/>
  <c r="C720" i="2"/>
  <c r="C718" i="2"/>
  <c r="C715" i="2"/>
  <c r="C712" i="2"/>
  <c r="C709" i="2"/>
  <c r="C707" i="2"/>
  <c r="C704" i="2"/>
  <c r="C698" i="2"/>
  <c r="C692" i="2"/>
  <c r="C687" i="2"/>
  <c r="C684" i="2"/>
  <c r="C681" i="2"/>
  <c r="C679" i="2"/>
  <c r="C676" i="2"/>
  <c r="C673" i="2"/>
  <c r="C654" i="2"/>
  <c r="C651" i="2"/>
  <c r="C648" i="2"/>
  <c r="C645" i="2"/>
  <c r="C643" i="2"/>
  <c r="C640" i="2"/>
  <c r="C638" i="2"/>
  <c r="C632" i="2"/>
  <c r="C626" i="2"/>
  <c r="C621" i="2"/>
  <c r="C618" i="2"/>
  <c r="C615" i="2"/>
  <c r="C613" i="2"/>
  <c r="C610" i="2"/>
  <c r="C607" i="2"/>
  <c r="C588" i="2"/>
  <c r="C585" i="2"/>
  <c r="C582" i="2"/>
  <c r="C579" i="2"/>
  <c r="C577" i="2"/>
  <c r="C574" i="2"/>
  <c r="C572" i="2"/>
  <c r="C566" i="2"/>
  <c r="C561" i="2"/>
  <c r="C555" i="2"/>
  <c r="C553" i="2"/>
  <c r="C550" i="2"/>
  <c r="C547" i="2"/>
  <c r="C545" i="2"/>
  <c r="C543" i="2"/>
  <c r="C523" i="2"/>
  <c r="C520" i="2"/>
  <c r="C518" i="2"/>
  <c r="C515" i="2"/>
  <c r="C512" i="2"/>
  <c r="C510" i="2"/>
  <c r="C507" i="2"/>
  <c r="C501" i="2"/>
  <c r="C496" i="2"/>
  <c r="C490" i="2"/>
  <c r="C488" i="2"/>
  <c r="C485" i="2"/>
  <c r="C482" i="2"/>
  <c r="C479" i="2"/>
  <c r="C476" i="2"/>
  <c r="C456" i="2"/>
  <c r="C453" i="2"/>
  <c r="C450" i="2"/>
  <c r="C448" i="2"/>
  <c r="C445" i="2"/>
  <c r="C442" i="2"/>
  <c r="C440" i="2"/>
  <c r="C435" i="2"/>
  <c r="C429" i="2"/>
  <c r="C423" i="2"/>
  <c r="C420" i="2"/>
  <c r="C417" i="2"/>
  <c r="C414" i="2"/>
  <c r="C412" i="2"/>
  <c r="C409" i="2"/>
  <c r="C389" i="2"/>
  <c r="C387" i="2"/>
  <c r="C384" i="2"/>
  <c r="C382" i="2"/>
  <c r="C380" i="2"/>
  <c r="C378" i="2"/>
  <c r="C376" i="2"/>
  <c r="C372" i="2"/>
  <c r="C368" i="2"/>
  <c r="C364" i="2"/>
  <c r="C362" i="2"/>
  <c r="C360" i="2"/>
  <c r="C357" i="2"/>
  <c r="C355" i="2"/>
  <c r="C353" i="2"/>
  <c r="C339" i="2"/>
  <c r="C336" i="2"/>
  <c r="C334" i="2"/>
  <c r="C332" i="2"/>
  <c r="C330" i="2"/>
  <c r="C328" i="2"/>
  <c r="C326" i="2"/>
  <c r="C322" i="2"/>
  <c r="C318" i="2"/>
  <c r="C314" i="2"/>
  <c r="C312" i="2"/>
  <c r="C309" i="2"/>
  <c r="C307" i="2"/>
  <c r="C305" i="2"/>
  <c r="C303" i="2"/>
  <c r="C289" i="2"/>
  <c r="C287" i="2"/>
  <c r="C284" i="2"/>
  <c r="C282" i="2"/>
  <c r="C280" i="2"/>
  <c r="C278" i="2"/>
  <c r="C276" i="2"/>
  <c r="C272" i="2"/>
  <c r="C269" i="2"/>
  <c r="C264" i="2"/>
  <c r="C262" i="2"/>
  <c r="C260" i="2"/>
  <c r="C258" i="2"/>
  <c r="C256" i="2"/>
  <c r="C254" i="2"/>
  <c r="C239" i="2"/>
  <c r="C237" i="2"/>
  <c r="C235" i="2"/>
  <c r="C233" i="2"/>
  <c r="C231" i="2"/>
  <c r="C229" i="2"/>
  <c r="C227" i="2"/>
  <c r="C222" i="2"/>
  <c r="C218" i="2"/>
  <c r="C213" i="2"/>
  <c r="C211" i="2"/>
  <c r="C208" i="2"/>
  <c r="C206" i="2"/>
  <c r="C204" i="2"/>
  <c r="C202" i="2"/>
  <c r="C187" i="2"/>
  <c r="C185" i="2"/>
  <c r="C183" i="2"/>
  <c r="C181" i="2"/>
  <c r="A6" i="6"/>
  <c r="C781" i="2"/>
  <c r="C739" i="2"/>
  <c r="C735" i="2"/>
  <c r="C731" i="2"/>
  <c r="C728" i="2"/>
  <c r="C727" i="2"/>
  <c r="C725" i="2"/>
  <c r="C724" i="2"/>
  <c r="C722" i="2"/>
  <c r="C721" i="2"/>
  <c r="C710" i="2"/>
  <c r="C708" i="2"/>
  <c r="C706" i="2"/>
  <c r="C705" i="2"/>
  <c r="C703" i="2"/>
  <c r="C702" i="2"/>
  <c r="C700" i="2"/>
  <c r="C697" i="2"/>
  <c r="C694" i="2"/>
  <c r="C691" i="2"/>
  <c r="C689" i="2"/>
  <c r="C688" i="2"/>
  <c r="C686" i="2"/>
  <c r="C685" i="2"/>
  <c r="C683" i="2"/>
  <c r="C672" i="2"/>
  <c r="C671" i="2"/>
  <c r="C669" i="2"/>
  <c r="C667" i="2"/>
  <c r="C666" i="2"/>
  <c r="C664" i="2"/>
  <c r="C663" i="2"/>
  <c r="C660" i="2"/>
  <c r="C656" i="2"/>
  <c r="C653" i="2"/>
  <c r="C652" i="2"/>
  <c r="C650" i="2"/>
  <c r="C649" i="2"/>
  <c r="C647" i="2"/>
  <c r="C646" i="2"/>
  <c r="C637" i="2"/>
  <c r="C634" i="2"/>
  <c r="C633" i="2"/>
  <c r="C631" i="2"/>
  <c r="C630" i="2"/>
  <c r="C628" i="2"/>
  <c r="C627" i="2"/>
  <c r="C624" i="2"/>
  <c r="C622" i="2"/>
  <c r="C620" i="2"/>
  <c r="C619" i="2"/>
  <c r="C616" i="2"/>
  <c r="C614" i="2"/>
  <c r="C612" i="2"/>
  <c r="C611" i="2"/>
  <c r="C603" i="2"/>
  <c r="C602" i="2"/>
  <c r="C600" i="2"/>
  <c r="C597" i="2"/>
  <c r="C595" i="2"/>
  <c r="C594" i="2"/>
  <c r="C592" i="2"/>
  <c r="C589" i="2"/>
  <c r="C587" i="2"/>
  <c r="C586" i="2"/>
  <c r="C584" i="2"/>
  <c r="C583" i="2"/>
  <c r="C581" i="2"/>
  <c r="C578" i="2"/>
  <c r="C576" i="2"/>
  <c r="C568" i="2"/>
  <c r="C567" i="2"/>
  <c r="C565" i="2"/>
  <c r="C564" i="2"/>
  <c r="C562" i="2"/>
  <c r="C559" i="2"/>
  <c r="C557" i="2"/>
  <c r="C554" i="2"/>
  <c r="C552" i="2"/>
  <c r="C551" i="2"/>
  <c r="C549" i="2"/>
  <c r="C548" i="2"/>
  <c r="C546" i="2"/>
  <c r="C544" i="2"/>
  <c r="C542" i="2"/>
  <c r="C533" i="2"/>
  <c r="C532" i="2"/>
  <c r="C530" i="2"/>
  <c r="C528" i="2"/>
  <c r="C527" i="2"/>
  <c r="C525" i="2"/>
  <c r="C524" i="2"/>
  <c r="C519" i="2"/>
  <c r="C517" i="2"/>
  <c r="C516" i="2"/>
  <c r="C514" i="2"/>
  <c r="C513" i="2"/>
  <c r="C511" i="2"/>
  <c r="C509" i="2"/>
  <c r="C508" i="2"/>
  <c r="C498" i="2"/>
  <c r="C497" i="2"/>
  <c r="C495" i="2"/>
  <c r="C494" i="2"/>
  <c r="C492" i="2"/>
  <c r="C491" i="2"/>
  <c r="C489" i="2"/>
  <c r="C486" i="2"/>
  <c r="C483" i="2"/>
  <c r="C481" i="2"/>
  <c r="C480" i="2"/>
  <c r="C478" i="2"/>
  <c r="C477" i="2"/>
  <c r="C475" i="2"/>
  <c r="C474" i="2"/>
  <c r="C464" i="2"/>
  <c r="C462" i="2"/>
  <c r="C461" i="2"/>
  <c r="C458" i="2"/>
  <c r="C457" i="2"/>
  <c r="C455" i="2"/>
  <c r="C454" i="2"/>
  <c r="C451" i="2"/>
  <c r="C449" i="2"/>
  <c r="C447" i="2"/>
  <c r="C444" i="2"/>
  <c r="C443" i="2"/>
  <c r="C441" i="2"/>
  <c r="C439" i="2"/>
  <c r="C438" i="2"/>
  <c r="C430" i="2"/>
  <c r="C428" i="2"/>
  <c r="C425" i="2"/>
  <c r="C424" i="2"/>
  <c r="C422" i="2"/>
  <c r="C421" i="2"/>
  <c r="C419" i="2"/>
  <c r="C416" i="2"/>
  <c r="C415" i="2"/>
  <c r="C413" i="2"/>
  <c r="C411" i="2"/>
  <c r="C410" i="2"/>
  <c r="C407" i="2"/>
  <c r="C405" i="2"/>
  <c r="C404" i="2"/>
  <c r="C396" i="2"/>
  <c r="C394" i="2"/>
  <c r="C393" i="2"/>
  <c r="C391" i="2"/>
  <c r="C388" i="2"/>
  <c r="C386" i="2"/>
  <c r="C385" i="2"/>
  <c r="C381" i="2"/>
  <c r="C379" i="2"/>
  <c r="C377" i="2"/>
  <c r="C375" i="2"/>
  <c r="C373" i="2"/>
  <c r="C371" i="2"/>
  <c r="C369" i="2"/>
  <c r="C365" i="2"/>
  <c r="C356" i="2"/>
  <c r="C354" i="2"/>
  <c r="C352" i="2"/>
  <c r="C350" i="2"/>
  <c r="C348" i="2"/>
  <c r="C346" i="2"/>
  <c r="C342" i="2"/>
  <c r="C338" i="2"/>
  <c r="C337" i="2"/>
  <c r="C335" i="2"/>
  <c r="C333" i="2"/>
  <c r="C331" i="2"/>
  <c r="C329" i="2"/>
  <c r="C327" i="2"/>
  <c r="C325" i="2"/>
  <c r="C313" i="2"/>
  <c r="C311" i="2"/>
  <c r="C310" i="2"/>
  <c r="C308" i="2"/>
  <c r="C306" i="2"/>
  <c r="C304" i="2"/>
  <c r="C302" i="2"/>
  <c r="C296" i="2"/>
  <c r="C294" i="2"/>
  <c r="C292" i="2"/>
  <c r="C290" i="2"/>
  <c r="C288" i="2"/>
  <c r="C286" i="2"/>
  <c r="C285" i="2"/>
  <c r="C283" i="2"/>
  <c r="C273" i="2"/>
  <c r="C271" i="2"/>
  <c r="C268" i="2"/>
  <c r="C267" i="2"/>
  <c r="C265" i="2"/>
  <c r="C263" i="2"/>
  <c r="C261" i="2"/>
  <c r="C257" i="2"/>
  <c r="C255" i="2"/>
  <c r="C253" i="2"/>
  <c r="C251" i="2"/>
  <c r="C249" i="2"/>
  <c r="C247" i="2"/>
  <c r="C245" i="2"/>
  <c r="C243" i="2"/>
  <c r="C234" i="2"/>
  <c r="C232" i="2"/>
  <c r="C230" i="2"/>
  <c r="C228" i="2"/>
  <c r="C226" i="2"/>
  <c r="C224" i="2"/>
  <c r="C223" i="2"/>
  <c r="C219" i="2"/>
  <c r="C216" i="2"/>
  <c r="C214" i="2"/>
  <c r="C212" i="2"/>
  <c r="C210" i="2"/>
  <c r="C209" i="2"/>
  <c r="C207" i="2"/>
  <c r="C205" i="2"/>
  <c r="C196" i="2"/>
  <c r="C194" i="2"/>
  <c r="C192" i="2"/>
  <c r="C190" i="2"/>
  <c r="C188" i="2"/>
  <c r="C186" i="2"/>
  <c r="C184" i="2"/>
  <c r="A6" i="7"/>
  <c r="H862" i="2"/>
  <c r="H772" i="2"/>
  <c r="H1193" i="2"/>
  <c r="E12" i="14"/>
  <c r="D12" i="14" s="1"/>
  <c r="H438" i="2"/>
  <c r="H228" i="2"/>
  <c r="H1002" i="2"/>
  <c r="E40" i="9"/>
  <c r="H1001" i="2" s="1"/>
  <c r="H231" i="2"/>
  <c r="H558" i="2"/>
  <c r="E41" i="8"/>
  <c r="H512" i="2"/>
  <c r="P41" i="8"/>
  <c r="H848" i="2" s="1"/>
  <c r="H569" i="2"/>
  <c r="J32" i="8"/>
  <c r="H659" i="2" s="1"/>
  <c r="H764" i="2"/>
  <c r="Q14" i="8"/>
  <c r="H854" i="2" s="1"/>
  <c r="H577" i="2"/>
  <c r="J40" i="8"/>
  <c r="B38" i="7"/>
  <c r="B52" i="5"/>
  <c r="B40" i="7"/>
  <c r="C48" i="8"/>
  <c r="H667" i="2"/>
  <c r="H781" i="2"/>
  <c r="Q39" i="8"/>
  <c r="H876" i="2" s="1"/>
  <c r="E73" i="9" l="1"/>
  <c r="H1110" i="2" s="1"/>
  <c r="D15" i="12"/>
  <c r="E43" i="8"/>
  <c r="H520" i="2" s="1"/>
  <c r="D3" i="12"/>
  <c r="B31" i="10"/>
  <c r="C46" i="8"/>
  <c r="B50" i="5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236" i="2"/>
  <c r="C315" i="2"/>
  <c r="C358" i="2"/>
  <c r="C397" i="2"/>
  <c r="C431" i="2"/>
  <c r="C467" i="2"/>
  <c r="C500" i="2"/>
  <c r="C535" i="2"/>
  <c r="C570" i="2"/>
  <c r="C605" i="2"/>
  <c r="C639" i="2"/>
  <c r="C675" i="2"/>
  <c r="C713" i="2"/>
  <c r="C191" i="2"/>
  <c r="C244" i="2"/>
  <c r="C293" i="2"/>
  <c r="C343" i="2"/>
  <c r="C395" i="2"/>
  <c r="C463" i="2"/>
  <c r="C529" i="2"/>
  <c r="C593" i="2"/>
  <c r="C659" i="2"/>
  <c r="C726" i="2"/>
  <c r="C761" i="2"/>
  <c r="C794" i="2"/>
  <c r="C824" i="2"/>
  <c r="C856" i="2"/>
  <c r="C888" i="2"/>
  <c r="C921" i="2"/>
  <c r="C953" i="2"/>
  <c r="C985" i="2"/>
  <c r="C1017" i="2"/>
  <c r="C1049" i="2"/>
  <c r="C1081" i="2"/>
  <c r="C1113" i="2"/>
  <c r="C1145" i="2"/>
  <c r="C1186" i="2"/>
  <c r="C1237" i="2"/>
  <c r="C1293" i="2"/>
  <c r="C8" i="2"/>
  <c r="C64" i="2"/>
  <c r="C137" i="2"/>
  <c r="C76" i="2"/>
  <c r="C197" i="2"/>
  <c r="C275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01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87" i="9"/>
  <c r="H1081" i="2" s="1"/>
  <c r="R11" i="8"/>
  <c r="H881" i="2" s="1"/>
  <c r="E13" i="9"/>
  <c r="L23" i="7"/>
  <c r="H426" i="2" s="1"/>
  <c r="Q22" i="8"/>
  <c r="H861" i="2" s="1"/>
  <c r="Q38" i="8"/>
  <c r="H875" i="2" s="1"/>
  <c r="E26" i="9"/>
  <c r="H987" i="2" s="1"/>
  <c r="H579" i="2"/>
  <c r="N28" i="8"/>
  <c r="Q28" i="8" s="1"/>
  <c r="H866" i="2" s="1"/>
  <c r="H161" i="2"/>
  <c r="G31" i="5"/>
  <c r="J22" i="8"/>
  <c r="R22" i="8" s="1"/>
  <c r="H891" i="2" s="1"/>
  <c r="D68" i="9"/>
  <c r="H1065" i="2" s="1"/>
  <c r="H1194" i="2"/>
  <c r="E82" i="9"/>
  <c r="H1119" i="2" s="1"/>
  <c r="F87" i="9"/>
  <c r="F98" i="9" s="1"/>
  <c r="J33" i="8"/>
  <c r="R33" i="8" s="1"/>
  <c r="H900" i="2" s="1"/>
  <c r="R23" i="8"/>
  <c r="H218" i="2"/>
  <c r="D21" i="9"/>
  <c r="H953" i="2" s="1"/>
  <c r="E13" i="14"/>
  <c r="D13" i="14" s="1"/>
  <c r="L19" i="7"/>
  <c r="H422" i="2" s="1"/>
  <c r="F61" i="11"/>
  <c r="H1328" i="2" s="1"/>
  <c r="I27" i="10"/>
  <c r="H1294" i="2" s="1"/>
  <c r="H477" i="2"/>
  <c r="F41" i="8"/>
  <c r="H548" i="2" s="1"/>
  <c r="C149" i="11"/>
  <c r="H1305" i="2" s="1"/>
  <c r="J12" i="8"/>
  <c r="H642" i="2" s="1"/>
  <c r="H562" i="2"/>
  <c r="D17" i="7"/>
  <c r="H244" i="2" s="1"/>
  <c r="H918" i="2"/>
  <c r="C21" i="9"/>
  <c r="H921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D31" i="7"/>
  <c r="H977" i="2"/>
  <c r="E21" i="9"/>
  <c r="H985" i="2" s="1"/>
  <c r="H648" i="2"/>
  <c r="R18" i="8"/>
  <c r="H888" i="2" s="1"/>
  <c r="L26" i="7"/>
  <c r="H429" i="2" s="1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H6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M31" i="7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Q30" i="8"/>
  <c r="H867" i="2" s="1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R16" i="8"/>
  <c r="H886" i="2" s="1"/>
  <c r="G37" i="4"/>
  <c r="C7" i="14" s="1"/>
  <c r="D7" i="14" s="1"/>
  <c r="H1167" i="2"/>
  <c r="D98" i="9"/>
  <c r="H1092" i="2" s="1"/>
  <c r="D95" i="4"/>
  <c r="G36" i="5"/>
  <c r="H174" i="2" s="1"/>
  <c r="H170" i="2"/>
  <c r="G31" i="7"/>
  <c r="G34" i="7" s="1"/>
  <c r="H327" i="2" s="1"/>
  <c r="H660" i="2"/>
  <c r="H288" i="2"/>
  <c r="H390" i="2"/>
  <c r="H776" i="2"/>
  <c r="H572" i="2"/>
  <c r="H879" i="2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H456" i="2"/>
  <c r="M34" i="7"/>
  <c r="H459" i="2" s="1"/>
  <c r="G79" i="4"/>
  <c r="H120" i="2"/>
  <c r="D5" i="1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006" i="2"/>
  <c r="E46" i="9"/>
  <c r="H1007" i="2" s="1"/>
  <c r="D18" i="12"/>
  <c r="D4" i="12"/>
  <c r="D19" i="12" s="1"/>
  <c r="C11" i="14"/>
  <c r="H94" i="2"/>
  <c r="G95" i="4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76" i="2" l="1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<sst xmlns="http://schemas.openxmlformats.org/spreadsheetml/2006/main" count="4300" uniqueCount="1003">
  <si>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</si>
  <si>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</si>
  <si>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</si>
  <si>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</si>
  <si>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</si>
  <si>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</si>
  <si>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</si>
  <si>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</si>
  <si>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</si>
  <si>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</si>
  <si>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</si>
  <si>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</si>
  <si>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</si>
  <si>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</si>
  <si>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</si>
  <si>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</si>
  <si>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</si>
  <si>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</si>
  <si>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</si>
  <si>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</si>
  <si>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</si>
  <si>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</si>
  <si>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</si>
  <si>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</si>
  <si>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</si>
  <si>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</si>
  <si>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</si>
  <si>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</si>
  <si>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</si>
  <si>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</si>
  <si>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</si>
  <si>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</si>
  <si>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</si>
  <si>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</si>
  <si>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</si>
  <si>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</si>
  <si>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</si>
  <si>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</si>
  <si>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</si>
  <si>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</si>
  <si>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</si>
  <si>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</si>
  <si>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</si>
  <si>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</si>
  <si>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</si>
  <si>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</si>
  <si>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</si>
  <si>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</si>
  <si>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</si>
  <si>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</si>
  <si>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</si>
  <si>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</si>
  <si>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</si>
  <si>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</si>
  <si>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</si>
  <si>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</si>
  <si>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</si>
  <si>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</si>
  <si>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</si>
  <si>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</si>
  <si>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</si>
  <si>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</si>
  <si>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</si>
  <si>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</si>
  <si>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</si>
  <si>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</si>
  <si>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</si>
  <si>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</si>
  <si>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</si>
  <si>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</si>
  <si>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</si>
  <si>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</si>
  <si>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</si>
  <si>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</si>
  <si>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</si>
  <si>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</si>
  <si>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</si>
  <si>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</si>
  <si>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</si>
  <si>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</si>
  <si>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</si>
  <si>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</si>
  <si>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</si>
  <si>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</si>
  <si>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</si>
  <si>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</si>
  <si>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</si>
  <si>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</si>
  <si>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</si>
  <si>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</si>
  <si>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</si>
  <si>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</si>
  <si>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</si>
  <si>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</si>
  <si>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</si>
  <si>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</si>
  <si>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</si>
  <si>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</si>
  <si>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</si>
  <si>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</si>
  <si>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</si>
  <si>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</si>
  <si>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</si>
  <si>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</si>
  <si>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</si>
  <si>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</si>
  <si>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</si>
  <si>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</si>
  <si>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</si>
  <si>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</si>
  <si>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</si>
  <si>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</si>
  <si>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</si>
  <si>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</si>
  <si>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</si>
  <si>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</si>
  <si>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</si>
  <si>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</si>
  <si>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</si>
  <si>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</si>
  <si>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</si>
  <si>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</si>
  <si>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</si>
  <si>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</si>
  <si>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</si>
  <si>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</si>
  <si>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</si>
  <si>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</si>
  <si>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</si>
  <si>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</si>
  <si>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</si>
  <si>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</si>
  <si>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</si>
  <si>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</si>
  <si>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</si>
  <si>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</si>
  <si>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</si>
  <si>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</si>
  <si>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</si>
  <si>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</si>
  <si>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</si>
  <si>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</si>
  <si>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</si>
  <si>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</si>
  <si>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</si>
  <si>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</si>
  <si>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</si>
  <si>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</si>
  <si>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</si>
  <si>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</si>
  <si>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</si>
  <si>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</si>
  <si>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</si>
  <si>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</si>
  <si>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</si>
  <si>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</si>
  <si>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</si>
  <si>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</si>
  <si>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</si>
  <si>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</si>
  <si>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</si>
  <si>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</si>
  <si>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</si>
  <si>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</si>
  <si>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</si>
  <si>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</si>
  <si>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</si>
  <si>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</si>
  <si>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</si>
  <si>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</si>
  <si>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</si>
  <si>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</si>
  <si>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</si>
  <si>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</si>
  <si>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</si>
  <si>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</si>
  <si>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</si>
  <si>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</si>
  <si>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</si>
  <si>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</si>
  <si>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</si>
  <si>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</si>
  <si>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</si>
  <si>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</si>
  <si>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</si>
  <si>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</si>
  <si>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</si>
  <si>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</si>
  <si>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</si>
  <si>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</si>
  <si>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</si>
  <si>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</si>
  <si>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</si>
  <si>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</si>
  <si>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</si>
  <si>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</si>
  <si>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</si>
  <si>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</si>
  <si>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</si>
  <si>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</si>
  <si>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</si>
  <si>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</si>
  <si>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</si>
  <si>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</si>
  <si>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</si>
  <si>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</si>
  <si>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</si>
  <si>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</si>
  <si>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</si>
  <si>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</si>
  <si>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</si>
  <si>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</si>
  <si>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</si>
  <si>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</si>
  <si>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</si>
  <si>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</si>
  <si>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</si>
  <si>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</si>
  <si>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</si>
  <si>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</si>
  <si>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</si>
  <si>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</si>
  <si>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</si>
  <si>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</si>
  <si>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</si>
  <si>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</si>
  <si>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</si>
  <si>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</si>
  <si>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</si>
  <si>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</si>
  <si>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</si>
  <si>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</si>
  <si>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</si>
  <si>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</si>
  <si>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</si>
  <si>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</si>
  <si>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</si>
  <si>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</si>
  <si>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</si>
  <si>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</si>
  <si>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</si>
  <si>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</si>
  <si>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</si>
  <si>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</si>
  <si>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</si>
  <si>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</si>
  <si>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</si>
  <si>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</si>
  <si>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</si>
  <si>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</si>
  <si>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</si>
  <si>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</si>
  <si>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</si>
  <si>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</si>
  <si>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</si>
  <si>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</si>
  <si>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</si>
  <si>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</si>
  <si>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</si>
  <si>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</si>
  <si>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</si>
  <si>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</si>
  <si>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</si>
  <si>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</si>
  <si>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</si>
  <si>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</si>
  <si>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</si>
  <si>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</si>
  <si>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</si>
  <si>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</si>
  <si>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</si>
  <si>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</si>
  <si>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</si>
  <si>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</si>
  <si>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</si>
  <si>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</si>
  <si>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</si>
  <si>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</si>
  <si>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</si>
  <si>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</si>
  <si>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</si>
  <si>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</si>
  <si>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</si>
  <si>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</si>
  <si>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</si>
  <si>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</si>
  <si>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</si>
  <si>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</si>
  <si>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</si>
  <si>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</si>
  <si>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</si>
  <si>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</si>
  <si>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</si>
  <si>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</si>
  <si>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</si>
  <si>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</si>
  <si>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</si>
  <si>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</si>
  <si>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</si>
  <si>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</si>
  <si>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</si>
  <si>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</si>
  <si>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</si>
  <si>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</si>
  <si>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</si>
  <si>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</si>
  <si>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</si>
  <si>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</si>
  <si>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</si>
  <si>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</si>
  <si>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</si>
  <si>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</si>
  <si>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</si>
  <si>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</si>
  <si>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</si>
  <si>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</si>
  <si>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</si>
  <si>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</si>
  <si>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</si>
  <si>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</si>
  <si>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</si>
  <si>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</si>
  <si>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</si>
  <si>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</si>
  <si>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</si>
  <si>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</si>
  <si>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</si>
  <si>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</si>
  <si>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</si>
  <si>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</si>
  <si>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</si>
  <si>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</si>
  <si>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</si>
  <si>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</si>
  <si>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</si>
  <si>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</si>
  <si>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</si>
  <si>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</si>
  <si>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</si>
  <si>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</si>
  <si>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</si>
  <si>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</si>
  <si>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</si>
  <si>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</si>
  <si>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</si>
  <si>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</si>
  <si>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</si>
  <si>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</si>
  <si>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</si>
  <si>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</si>
  <si>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</si>
  <si>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</si>
  <si>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</si>
  <si>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</si>
  <si>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</si>
  <si>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</si>
  <si>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</si>
  <si>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</si>
  <si>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</si>
  <si>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</si>
  <si>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</si>
  <si>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</si>
  <si>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</si>
  <si>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</si>
  <si>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</si>
  <si>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</si>
  <si>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</si>
  <si>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</si>
  <si>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</si>
  <si>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</si>
  <si>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</si>
  <si>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</si>
  <si>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</si>
  <si>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</si>
  <si>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</si>
  <si>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</si>
  <si>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</si>
  <si>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</si>
  <si>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</si>
  <si>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</si>
  <si>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</si>
  <si>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</si>
  <si>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</si>
  <si>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</si>
  <si>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</si>
  <si>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</si>
  <si>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</si>
  <si>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</si>
  <si>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</si>
  <si>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</si>
  <si>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</si>
  <si>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</si>
  <si>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</si>
  <si>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</si>
  <si>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</si>
  <si>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</si>
  <si>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</si>
  <si>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</si>
  <si>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</si>
  <si>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</si>
  <si>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</si>
  <si>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</si>
  <si>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</si>
  <si>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</si>
  <si>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</si>
  <si>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</si>
  <si>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</si>
  <si>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</si>
  <si>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</si>
  <si>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</si>
  <si>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</si>
  <si>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</si>
  <si>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</si>
  <si>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</si>
  <si>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</si>
  <si>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</si>
  <si>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</si>
  <si>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</si>
  <si>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</si>
  <si>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</si>
  <si>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</si>
  <si>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</si>
  <si>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</si>
  <si>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</si>
  <si>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</si>
  <si>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</si>
  <si>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</si>
  <si>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</si>
  <si>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</si>
  <si>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</si>
  <si>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</si>
  <si>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</si>
  <si>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</si>
  <si>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</si>
  <si>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</si>
  <si>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</si>
  <si>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</si>
  <si>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</si>
  <si>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</si>
  <si>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</si>
  <si>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</si>
  <si>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</si>
  <si>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</si>
  <si>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</si>
  <si>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</si>
  <si>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</si>
  <si>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</si>
  <si>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</si>
  <si>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</si>
  <si>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</si>
  <si>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</si>
  <si>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</si>
  <si>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</si>
  <si>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</si>
  <si>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</si>
  <si>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</si>
  <si>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</si>
  <si>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</si>
  <si>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</si>
  <si>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</si>
  <si>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</si>
  <si>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</si>
  <si>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</si>
  <si>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</si>
  <si>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</si>
  <si>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</si>
  <si>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</si>
  <si>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</si>
  <si>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</si>
  <si>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</si>
  <si>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</si>
  <si>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</si>
  <si>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</si>
  <si>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</si>
  <si>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</si>
  <si>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</si>
  <si>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</si>
  <si>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</si>
  <si>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</si>
  <si>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</si>
  <si>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</si>
  <si>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</si>
  <si>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</si>
  <si>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</si>
  <si>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</si>
  <si>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</si>
  <si>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</si>
  <si>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</si>
  <si>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</si>
  <si>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</si>
  <si>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</si>
  <si>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</si>
  <si>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</si>
  <si>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</si>
  <si>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</si>
  <si>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</si>
  <si>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</si>
  <si>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</si>
  <si>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</si>
  <si>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</si>
  <si>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</si>
  <si>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</si>
  <si>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</si>
  <si>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</si>
  <si>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</si>
  <si>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</si>
  <si>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</si>
  <si>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</si>
  <si>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</si>
  <si>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</si>
  <si>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</si>
  <si>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</si>
  <si>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</si>
  <si>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</si>
  <si>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</si>
  <si>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</si>
  <si>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</si>
  <si>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</si>
  <si>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</si>
  <si>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</si>
  <si>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</si>
  <si>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</si>
  <si>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</si>
  <si>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</si>
  <si>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</si>
  <si>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</si>
  <si>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</si>
  <si>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</si>
  <si>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</si>
  <si>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</si>
  <si>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</si>
  <si>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</si>
  <si>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</si>
  <si>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</si>
  <si>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</si>
  <si>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</si>
  <si>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</si>
  <si>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</si>
  <si>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</si>
  <si>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</si>
  <si>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</si>
  <si>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</si>
  <si>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</si>
  <si>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</si>
  <si>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</si>
  <si>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</si>
  <si>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</si>
  <si>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</si>
  <si>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</si>
  <si>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</si>
  <si>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</si>
  <si>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</si>
  <si>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</si>
  <si>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</si>
  <si>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</si>
  <si>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</si>
  <si>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</si>
  <si>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</si>
  <si>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</si>
  <si>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</si>
  <si>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</si>
  <si>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</si>
  <si>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</si>
  <si>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</si>
  <si>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</si>
  <si>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</si>
  <si>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</si>
  <si>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</si>
  <si>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</si>
  <si>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</si>
  <si>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</si>
  <si>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</si>
  <si>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</si>
  <si>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</si>
  <si>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</si>
  <si>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</si>
  <si>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</si>
  <si>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</si>
  <si>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</si>
  <si>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</si>
  <si>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</si>
  <si>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</si>
  <si>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</si>
  <si>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</si>
  <si>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</si>
  <si>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</si>
  <si>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</si>
  <si>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</si>
  <si>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</si>
  <si>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</si>
  <si>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</si>
  <si>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</si>
  <si>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</si>
  <si>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</si>
  <si>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</si>
  <si>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</si>
  <si>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</si>
  <si>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</si>
  <si>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</si>
  <si>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</si>
  <si>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</si>
  <si>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</si>
  <si>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</si>
  <si>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</si>
  <si>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</si>
  <si>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</si>
  <si>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</si>
  <si>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</si>
  <si>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</si>
  <si>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</si>
  <si>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</si>
  <si>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</si>
  <si>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</si>
  <si>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</si>
  <si>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</si>
  <si>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</si>
  <si>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</si>
  <si>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</si>
  <si>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</si>
  <si>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</si>
  <si>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</si>
  <si>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</si>
  <si>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</si>
  <si>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</si>
  <si>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</si>
  <si>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</si>
  <si>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</si>
  <si>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</si>
  <si>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</si>
  <si>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</si>
  <si>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</si>
  <si>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</si>
  <si>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</si>
  <si>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</si>
  <si>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</si>
  <si>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</si>
  <si>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</si>
  <si>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</si>
  <si>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</si>
  <si>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</si>
  <si>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</si>
  <si>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</si>
  <si>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</si>
  <si>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</si>
  <si>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</si>
  <si>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</si>
  <si>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</si>
  <si>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</si>
  <si>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</si>
  <si>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</si>
  <si>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</si>
  <si>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</si>
  <si>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</si>
  <si>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</si>
  <si>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</si>
  <si>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</si>
  <si>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</si>
  <si>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</si>
  <si>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</si>
  <si>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</si>
  <si>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</si>
  <si>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</si>
  <si>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</si>
  <si>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</si>
  <si>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</si>
  <si>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</si>
  <si>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</si>
  <si>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</si>
  <si>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</si>
  <si>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</si>
  <si>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</si>
  <si>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</si>
  <si>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</si>
  <si>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</si>
  <si>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</si>
  <si>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</si>
  <si>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</si>
  <si>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</si>
  <si>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</si>
  <si>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</si>
  <si>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</si>
  <si>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</si>
  <si>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</si>
  <si>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</si>
  <si>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</si>
  <si>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</si>
  <si>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</si>
  <si>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</si>
  <si>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</si>
  <si>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</si>
  <si>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</si>
  <si>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</si>
  <si>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</si>
  <si>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</si>
  <si>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</si>
  <si>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</si>
  <si>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</si>
  <si>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</si>
  <si>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</si>
  <si>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</si>
  <si>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</si>
  <si>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</si>
  <si>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</si>
  <si>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</si>
  <si>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</si>
  <si>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</si>
  <si>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</si>
  <si>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</si>
  <si>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</si>
  <si>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</si>
  <si>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</si>
  <si>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</si>
  <si>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</si>
  <si>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</si>
  <si>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</si>
  <si>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</si>
  <si>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</si>
  <si>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</si>
  <si>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</si>
  <si>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</si>
  <si>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</si>
  <si>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</si>
  <si>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</si>
  <si>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</si>
  <si>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</si>
  <si>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</si>
  <si>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</si>
  <si>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</si>
  <si>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</si>
  <si>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</si>
  <si>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</si>
  <si>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</si>
  <si>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</si>
  <si>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</si>
  <si>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</si>
  <si>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</si>
  <si>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</si>
  <si>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</si>
  <si>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</si>
  <si>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</si>
  <si>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</si>
  <si>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</si>
  <si>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</si>
  <si>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</si>
  <si>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</si>
  <si>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</si>
  <si>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</si>
  <si>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</si>
  <si>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</si>
  <si>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</si>
  <si>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</si>
  <si>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</si>
  <si>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</si>
  <si>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</si>
  <si>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</si>
  <si>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</si>
  <si>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</si>
  <si>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</si>
  <si>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</si>
  <si>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</si>
  <si>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</si>
  <si>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</si>
  <si>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</si>
  <si>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</si>
  <si>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</si>
  <si>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</si>
  <si>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</si>
  <si>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</si>
  <si>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</si>
  <si>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</si>
  <si>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</si>
  <si>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</si>
  <si>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</si>
  <si>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</si>
  <si>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</si>
  <si>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</si>
  <si>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</si>
  <si>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</si>
  <si>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</si>
  <si>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</si>
  <si>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</si>
  <si>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</si>
  <si>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</si>
  <si>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</si>
  <si>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</si>
  <si>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</si>
  <si>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</si>
  <si>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</si>
  <si>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</si>
  <si>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</si>
  <si>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</si>
  <si>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</si>
  <si>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</si>
  <si>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</si>
  <si>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</si>
  <si>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</si>
  <si>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</si>
  <si>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</si>
  <si>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</si>
  <si>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</si>
  <si>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</si>
  <si>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</si>
  <si>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</si>
  <si>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</si>
  <si>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</si>
  <si>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</si>
  <si>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</si>
  <si>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</si>
  <si>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</si>
  <si>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</si>
  <si>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</si>
  <si>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</si>
  <si>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</si>
  <si>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</si>
  <si>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</si>
  <si>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</si>
  <si>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</si>
  <si>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</si>
  <si>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</si>
  <si>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</si>
  <si>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</si>
  <si>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</si>
  <si>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</si>
  <si>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</si>
  <si>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</si>
  <si>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</si>
  <si>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</si>
  <si>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</si>
  <si>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</si>
  <si>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</si>
  <si>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</si>
  <si>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</si>
  <si>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</si>
  <si>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</si>
  <si>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</si>
  <si>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</si>
  <si>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</si>
  <si>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</si>
  <si>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</si>
  <si>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</si>
  <si>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</si>
  <si>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</si>
  <si>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</si>
  <si>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</si>
  <si>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</si>
  <si>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</si>
  <si>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</si>
  <si>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</si>
  <si>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</si>
  <si>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</si>
  <si>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</si>
  <si>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</si>
  <si>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</si>
  <si>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</si>
  <si>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</si>
  <si>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</si>
  <si>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</si>
  <si>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</si>
  <si>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</si>
  <si>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</si>
  <si>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</si>
  <si>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</si>
  <si>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</si>
  <si>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</si>
  <si>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</si>
  <si>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</si>
  <si>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</si>
  <si>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</si>
  <si>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</si>
  <si>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</si>
  <si>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</si>
  <si>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</si>
  <si>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</si>
  <si>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</si>
  <si>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</si>
  <si>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</si>
  <si>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</si>
  <si>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</si>
  <si>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</si>
  <si>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</si>
  <si>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</si>
  <si>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</si>
  <si>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</si>
  <si>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</si>
  <si>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</si>
  <si>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</si>
  <si>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</si>
  <si>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</si>
  <si>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</si>
  <si>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</si>
  <si>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</si>
  <si>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</si>
  <si>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</si>
  <si>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</si>
  <si>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</si>
  <si>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</si>
  <si>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</si>
  <si>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</si>
  <si>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</si>
  <si>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</si>
  <si>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</si>
  <si>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</si>
  <si>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</si>
  <si>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</si>
  <si>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</si>
  <si>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</si>
  <si>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</si>
  <si>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</si>
  <si>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</si>
  <si>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</si>
  <si>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</si>
  <si>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</si>
  <si>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</si>
  <si>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</si>
  <si>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</si>
  <si>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</si>
  <si>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</si>
  <si>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</si>
  <si>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</si>
  <si>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</si>
  <si>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</si>
  <si>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</si>
  <si>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</si>
  <si>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</si>
  <si>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</si>
  <si>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</si>
  <si>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</si>
  <si>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</si>
  <si>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</si>
  <si>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</si>
  <si>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</si>
  <si>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</si>
  <si>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</si>
  <si>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</si>
  <si>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</si>
  <si>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</si>
  <si>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</si>
  <si>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</si>
  <si>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</si>
  <si>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</si>
  <si>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</si>
  <si>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</si>
  <si>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</si>
  <si>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</si>
  <si>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</si>
  <si>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</si>
  <si>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</si>
  <si>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</si>
  <si>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</si>
  <si>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</si>
  <si>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</si>
  <si>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</si>
  <si>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</si>
  <si>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</si>
  <si>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</si>
  <si>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</si>
  <si>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</si>
  <si>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</si>
  <si>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</si>
  <si>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</si>
  <si>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</si>
  <si>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</si>
  <si>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</si>
  <si>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</si>
  <si>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</si>
  <si>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</si>
  <si>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</si>
  <si>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</si>
  <si>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</si>
  <si>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</si>
  <si>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</si>
  <si>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</si>
  <si>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</si>
  <si>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</si>
  <si>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</si>
  <si>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</si>
  <si>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</si>
  <si>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</si>
  <si>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</si>
  <si>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</si>
  <si>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</si>
  <si>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</si>
  <si>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</si>
  <si>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</si>
  <si>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</si>
  <si>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</si>
  <si>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</si>
  <si>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</si>
  <si>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</si>
  <si>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</si>
  <si>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</si>
  <si>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</si>
  <si>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</si>
  <si>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</si>
  <si>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</si>
  <si>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</si>
  <si>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</si>
  <si>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1. "Дедракс" АД</t>
  </si>
  <si>
    <t>2. "Дигитал Принт" ЕООД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</si>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</sst>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45863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45863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999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1002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25609</v>
      </c>
      <c r="D6" s="623">
        <f t="shared" ref="D6:D15" si="0">C6-E6</f>
        <v>0</v>
      </c>
      <c r="E6" s="596">
        <f>'1-Баланс'!G95</f>
        <v>25609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14105</v>
      </c>
      <c r="D7" s="623">
        <f t="shared" si="0"/>
        <v>-895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970</v>
      </c>
      <c r="D8" s="623">
        <f t="shared" si="0"/>
        <v>0</v>
      </c>
      <c r="E8" s="596">
        <f>ABS('2-Отчет за доходите'!C44)-ABS('2-Отчет за доходите'!G44)</f>
        <v>970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620</v>
      </c>
      <c r="D9" s="623">
        <f t="shared" si="0"/>
        <v>0</v>
      </c>
      <c r="E9" s="596">
        <f>'3-Отчет за паричния поток'!C45</f>
        <v>620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197</v>
      </c>
      <c r="D10" s="623">
        <f t="shared" si="0"/>
        <v>0</v>
      </c>
      <c r="E10" s="596">
        <f>'3-Отчет за паричния поток'!C46</f>
        <v>197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14105</v>
      </c>
      <c r="D11" s="623">
        <f t="shared" si="0"/>
        <v>0</v>
      </c>
      <c r="E11" s="596">
        <f>'4-Отчет за собствения капитал'!L34</f>
        <v>14105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3</v>
      </c>
      <c r="D12" s="623">
        <f t="shared" si="0"/>
        <v>0</v>
      </c>
      <c r="E12" s="596">
        <f>'Справка 5'!C27+'Справка 5'!C97</f>
        <v>3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0.15685640362225098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6.8769939737681668E-2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8.4318497913769122E-2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3.7877308758639538E-2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1.1860375911008822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0.82219705549263877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0.80917327293318231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3.8127595318988294E-2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3.7183842959607402E-2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0.2900698907078193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0.24147760552930611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0.30554871744374967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0.81559730591988655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0.44921707212308171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1060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7.515065579581709E-2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0.2734476067270375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6.8030751034890597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5412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3306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6914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245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299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4071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907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21154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88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8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96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3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3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3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21253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69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69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2656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1292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5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97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35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4085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18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179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197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4356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25609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2450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3668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3668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6118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-7983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-7983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970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-7013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14105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4396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1136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5532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674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6206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2701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509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2088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167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1727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117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51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26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5298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5298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45838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25609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45838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2266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45838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955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45838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631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45838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880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45838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146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45838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168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45838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45838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64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45838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45838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45838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5110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45838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90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45838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45838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1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45838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13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45838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104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45838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5214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45838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970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45838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45838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45838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5214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45838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970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45838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45838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45838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45838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45838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970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45838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45838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970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45838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6184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45838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5750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45838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209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45838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119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45838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106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45838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6184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45838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45838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45838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0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45838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45838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45838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45838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45838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0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45838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6184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45838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45838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45838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45838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6184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45838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45838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45838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45838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45838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6184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45838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6264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45838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-3992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45838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45838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-995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45838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-42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45838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-26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45838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45838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45838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-1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45838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45838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1208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45838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-2908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45838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96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45838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45838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45838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45838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45838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45838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45838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45838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45838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-2888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45838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45838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45838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2425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45838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-721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45838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-330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45838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-110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45838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45838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-7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45838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1257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45838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-423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45838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620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45838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197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45838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197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45838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45838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45838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45838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45838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45838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45838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45838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45838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45838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45838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45838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45838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45838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45838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45838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45838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45838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45838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45838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45838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45838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45838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45838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45838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45838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45838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45838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45838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45838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45838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45838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45838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45838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45838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45838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45838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45838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45838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45838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45838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45838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45838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45838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45838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45838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2450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45838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45838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45838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45838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2450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45838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45838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45838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45838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45838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45838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45838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45838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45838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45838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45838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45838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45838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45838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2450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45838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45838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45838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2450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45838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3668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45838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45838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45838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45838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3668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45838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45838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45838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45838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45838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45838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45838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45838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45838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45838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45838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45838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45838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45838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3668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45838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45838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45838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3668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45838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45838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45838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45838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45838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45838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45838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45838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45838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45838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45838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45838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45838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45838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45838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45838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45838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45838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45838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45838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45838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45838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45838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45838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45838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45838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45838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45838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45838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45838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45838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45838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45838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45838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45838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45838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45838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45838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45838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45838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45838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45838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45838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45838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45838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1326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45838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45838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45838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45838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1326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45838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970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45838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45838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45838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45838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45838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45838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45838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45838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45838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45838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45838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45838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45838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2296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45838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45838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45838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2296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45838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-9309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45838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45838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45838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45838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-9309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45838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45838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45838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45838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45838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45838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45838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45838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45838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45838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45838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45838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45838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45838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-9309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45838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45838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45838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-9309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45838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45838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45838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45838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45838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45838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45838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45838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45838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45838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45838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45838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45838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45838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45838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45838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45838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45838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45838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45838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45838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45838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45838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13135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45838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45838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45838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45838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13135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45838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970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45838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45838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45838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45838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45838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45838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45838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45838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45838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45838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45838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45838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45838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14105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45838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45838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45838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14105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45838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45838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45838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45838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45838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45838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45838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45838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45838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45838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45838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45838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45838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45838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45838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45838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45838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45838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45838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45838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45838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45838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45838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5412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45838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3748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45838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18356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45838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45838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841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45838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949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45838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45838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3074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45838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34089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45838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45838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45838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45838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2088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45838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45838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8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45838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2096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45838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3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45838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3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45838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45838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45838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45838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45838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45838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45838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45838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45838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45838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3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45838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45838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36188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45838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45838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45838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589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45838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45838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45838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42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45838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2362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45838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45838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2993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45838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45838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45838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45838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45838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45838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45838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45838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45838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45838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45838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45838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45838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45838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45838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45838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45838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45838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45838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45838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45838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3006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45838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45838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45838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10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45838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45838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45838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45838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45838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45838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38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45838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45838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45838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45838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45838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45838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45838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45838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45838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45838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45838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45838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45838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45838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45838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45838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45838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45838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45838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45838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45838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38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45838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5412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45838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3748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45838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18935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45838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45838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813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45838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991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45838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4071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45838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3074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45838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37044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45838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45838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45838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45838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2094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45838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45838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15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45838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2109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45838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3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45838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3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45838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45838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45838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45838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45838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45838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45838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45838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45838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45838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3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45838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45838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39156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45838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45838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45838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45838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45838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45838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45838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45838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45838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45838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45838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45838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45838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45838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45838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45838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45838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45838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45838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45838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45838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45838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45838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45838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45838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45838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45838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45838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45838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45838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45838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45838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45838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45838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45838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45838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45838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45838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45838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45838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45838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45838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45838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45838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45838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45838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45838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45838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45838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45838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45838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45838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45838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45838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45838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45838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45838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45838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45838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45838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45838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5412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45838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3748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45838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18935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45838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45838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813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45838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991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45838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4071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45838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3074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45838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37044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45838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45838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45838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45838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2094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45838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45838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15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45838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2109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45838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3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45838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3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45838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45838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45838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45838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45838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45838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45838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45838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45838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45838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3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45838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45838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39156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45838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45838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407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45838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11560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45838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45838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550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45838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659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45838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45838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2122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45838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15298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45838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45838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45838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45838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1998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45838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45838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6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45838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2004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45838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45838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45838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45838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45838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45838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45838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45838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45838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45838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45838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45838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45838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45838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17302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45838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45838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35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45838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463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45838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45838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46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45838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33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45838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45838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45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45838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622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45838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45838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45838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45838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8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45838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45838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45838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9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45838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45838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45838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45838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45838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45838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45838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45838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45838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45838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45838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45838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45838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45838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631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45838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45838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45838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45838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45838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45838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45838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45838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45838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30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45838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45838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45838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45838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45838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45838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45838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45838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45838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45838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45838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45838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45838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45838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45838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45838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45838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45838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45838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45838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45838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30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45838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45838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442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45838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12021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45838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45838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568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45838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692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45838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45838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2167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45838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15890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45838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45838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45838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45838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2006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45838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45838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7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45838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2013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45838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45838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45838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45838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45838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45838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45838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45838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45838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45838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45838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45838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45838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45838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17903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45838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45838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45838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45838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45838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45838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45838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45838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45838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45838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45838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45838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45838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45838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45838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45838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45838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45838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45838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45838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45838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45838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45838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45838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45838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45838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45838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45838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45838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45838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45838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45838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45838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45838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45838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45838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45838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45838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45838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45838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45838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45838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45838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45838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45838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45838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45838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45838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45838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45838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45838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45838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45838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45838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45838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45838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45838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45838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45838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45838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45838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45838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442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45838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12021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45838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45838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568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45838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692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45838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45838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2167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45838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15890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45838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45838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45838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45838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2006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45838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45838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7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45838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2013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45838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45838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45838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45838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45838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45838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45838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45838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45838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45838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45838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45838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45838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45838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17903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45838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5412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45838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3306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45838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6914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45838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45838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245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45838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299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45838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4071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45838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907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45838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21154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45838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45838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45838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45838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88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45838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45838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8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45838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96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45838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3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45838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3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45838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45838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45838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45838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45838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45838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45838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45838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45838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45838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3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45838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45838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21253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45838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45838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45838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45838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45838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45838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45838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45838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45838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45838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45838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45838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2656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45838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96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45838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2560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45838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45838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1292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45838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5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45838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97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45838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45838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45838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45838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45838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45838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45838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45838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35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45838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45838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45838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45838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35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45838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4085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45838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4085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45838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45838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45838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45838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45838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45838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45838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45838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45838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45838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45838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45838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2656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45838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96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45838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2560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45838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45838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1292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45838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5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45838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97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45838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45838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45838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45838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45838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45838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45838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45838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35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45838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45838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45838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45838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35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45838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4085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45838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4085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45838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45838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45838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45838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45838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45838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45838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45838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45838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45838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45838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45838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45838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45838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45838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45838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45838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45838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45838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45838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45838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45838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45838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45838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45838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45838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45838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45838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45838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45838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45838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45838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45838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45838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45838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45838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45838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4396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45838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4396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45838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45838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45838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45838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45838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45838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45838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1136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45838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1136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45838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5532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45838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674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45838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167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45838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94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45838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45838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45838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2701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45838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2701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45838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45838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45838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45838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509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45838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45838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45838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45838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509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45838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1921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45838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45838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1727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45838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45838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117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45838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26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45838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45838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1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45838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25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45838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51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45838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45838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5298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45838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11504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45838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45838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45838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45838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45838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45838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45838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45838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45838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45838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45838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45838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45838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45838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45838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45838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45838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167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45838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94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45838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45838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45838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2701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45838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2701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45838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45838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45838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45838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509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45838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45838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45838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45838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509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45838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1921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45838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45838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1727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45838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45838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117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45838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26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45838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45838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1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45838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25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45838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51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45838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45838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5298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45838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5298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45838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45838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45838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45838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45838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4396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45838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4396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45838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45838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45838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45838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45838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45838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45838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1136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45838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1136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45838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5532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45838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674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45838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45838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45838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45838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45838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45838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45838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45838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45838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45838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45838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45838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45838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45838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45838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45838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45838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45838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45838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45838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45838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45838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45838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45838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45838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45838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45838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6206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45838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45838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45838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45838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45838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45838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45838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45838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45838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45838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45838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45838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45838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45838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45838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45838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45838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45838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45838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45838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45838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45838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45838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45838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45838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45838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45838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45838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45838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45838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45838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45838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45838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45838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45838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45838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45838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45838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45838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45838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45838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45838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45838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45838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45838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45838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45838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45838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45838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45838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45838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45838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45838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45838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45838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45838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45838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45838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45838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45838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45838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45838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45838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45838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45838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45838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45838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45838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45838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45838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45838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45838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45838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45838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45838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45838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45838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45838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45838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45838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45838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45838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45838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45838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45838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45838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45838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45838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45838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45838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45838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45838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45838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45838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45838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45838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45838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45838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45838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45838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45838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45838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45838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45838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45838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45838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45838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45838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45838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45838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45838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45838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45838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45838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45838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45838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45838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45838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45838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45838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45838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45838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45838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45838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45838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45838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45838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45838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45838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45838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45838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45838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45838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45838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45838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45838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45838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45838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45838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45838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45838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45838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45838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45838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45838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45838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45838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45838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45838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45838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45838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45838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45838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45838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45838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45838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45838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45838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3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45838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45838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45838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45838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3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45838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45838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45838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45838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45838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45838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45838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45838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45838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45838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45838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45838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45838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45838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45838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45838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45838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45838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45838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45838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45838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45838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45838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45838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45838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45838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3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45838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45838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45838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45838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3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45838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45838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45838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45838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45838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5412</v>
      </c>
      <c r="D12" s="159">
        <v>5412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3306</v>
      </c>
      <c r="D13" s="159">
        <v>3341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6914</v>
      </c>
      <c r="D14" s="159">
        <v>6796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245</v>
      </c>
      <c r="D16" s="159">
        <v>291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299</v>
      </c>
      <c r="D17" s="159">
        <v>290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4071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907</v>
      </c>
      <c r="D19" s="159">
        <v>952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21154</v>
      </c>
      <c r="D20" s="533">
        <f>SUM(D12:D19)</f>
        <v>18791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2450</v>
      </c>
      <c r="H21" s="159">
        <v>2450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3668</v>
      </c>
      <c r="H22" s="531">
        <f>SUM(H23:H25)</f>
        <v>3668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3668</v>
      </c>
      <c r="H23" s="159">
        <v>3668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88</v>
      </c>
      <c r="D25" s="159">
        <v>90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6118</v>
      </c>
      <c r="H26" s="533">
        <f>H20+H21+H22</f>
        <v>6118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8</v>
      </c>
      <c r="D27" s="159">
        <v>2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96</v>
      </c>
      <c r="D28" s="533">
        <f>SUM(D24:D27)</f>
        <v>92</v>
      </c>
      <c r="E28" s="165" t="s">
        <v>103</v>
      </c>
      <c r="F28" s="78" t="s">
        <v>104</v>
      </c>
      <c r="G28" s="530">
        <f>SUM(G29:G31)</f>
        <v>-7983</v>
      </c>
      <c r="H28" s="531">
        <f>SUM(H29:H31)</f>
        <v>-9309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-7983</v>
      </c>
      <c r="H30" s="159">
        <v>-9309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970</v>
      </c>
      <c r="H32" s="159">
        <v>1326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-7013</v>
      </c>
      <c r="H34" s="533">
        <f>H28+H32+H33</f>
        <v>-7983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</v>
      </c>
      <c r="D35" s="531">
        <f>SUM(D36:D39)</f>
        <v>3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</v>
      </c>
      <c r="D36" s="159">
        <v>3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14105</v>
      </c>
      <c r="H37" s="535">
        <f>H26+H18+H34</f>
        <v>13135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4396</v>
      </c>
      <c r="H45" s="159">
        <v>2983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</v>
      </c>
      <c r="D46" s="533">
        <f>D35+D40+D45</f>
        <v>3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1136</v>
      </c>
      <c r="H49" s="159">
        <v>1107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5532</v>
      </c>
      <c r="H50" s="531">
        <f>SUM(H44:H49)</f>
        <v>4090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674</v>
      </c>
      <c r="H54" s="159">
        <v>674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21253</v>
      </c>
      <c r="D56" s="537">
        <f>D20+D21+D22+D28+D33+D46+D52+D54+D55</f>
        <v>18886</v>
      </c>
      <c r="E56" s="83" t="s">
        <v>193</v>
      </c>
      <c r="F56" s="82" t="s">
        <v>194</v>
      </c>
      <c r="G56" s="534">
        <f>G50+G52+G53+G54+G55</f>
        <v>6206</v>
      </c>
      <c r="H56" s="535">
        <f>H50+H52+H53+H54+H55</f>
        <v>4764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69</v>
      </c>
      <c r="D59" s="159">
        <v>77</v>
      </c>
      <c r="E59" s="164" t="s">
        <v>200</v>
      </c>
      <c r="F59" s="433" t="s">
        <v>201</v>
      </c>
      <c r="G59" s="160">
        <v>2701</v>
      </c>
      <c r="H59" s="159">
        <v>2415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509</v>
      </c>
      <c r="H60" s="159">
        <v>457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2088</v>
      </c>
      <c r="H61" s="531">
        <f>SUM(H62:H68)</f>
        <v>2025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167</v>
      </c>
      <c r="H62" s="159">
        <v>169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1727</v>
      </c>
      <c r="H64" s="159">
        <v>1625</v>
      </c>
      <c r="M64" s="81"/>
    </row>
    <row r="65" spans="1:13">
      <c r="A65" s="429" t="s">
        <v>71</v>
      </c>
      <c r="B65" s="80" t="s">
        <v>222</v>
      </c>
      <c r="C65" s="532">
        <f>SUM(C59:C64)</f>
        <v>69</v>
      </c>
      <c r="D65" s="533">
        <f>SUM(D59:D64)</f>
        <v>77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117</v>
      </c>
      <c r="H66" s="159">
        <v>147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51</v>
      </c>
      <c r="H67" s="159">
        <v>48</v>
      </c>
    </row>
    <row r="68" spans="1:13">
      <c r="A68" s="74" t="s">
        <v>230</v>
      </c>
      <c r="B68" s="76" t="s">
        <v>231</v>
      </c>
      <c r="C68" s="160">
        <v>2656</v>
      </c>
      <c r="D68" s="159">
        <v>2342</v>
      </c>
      <c r="E68" s="74" t="s">
        <v>232</v>
      </c>
      <c r="F68" s="78" t="s">
        <v>233</v>
      </c>
      <c r="G68" s="160">
        <v>26</v>
      </c>
      <c r="H68" s="159">
        <v>36</v>
      </c>
    </row>
    <row r="69" spans="1:13">
      <c r="A69" s="74" t="s">
        <v>234</v>
      </c>
      <c r="B69" s="76" t="s">
        <v>235</v>
      </c>
      <c r="C69" s="160">
        <v>1292</v>
      </c>
      <c r="D69" s="159">
        <v>658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5</v>
      </c>
      <c r="D70" s="159">
        <v>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97</v>
      </c>
      <c r="D71" s="159">
        <v>33</v>
      </c>
      <c r="E71" s="421" t="s">
        <v>66</v>
      </c>
      <c r="F71" s="79" t="s">
        <v>243</v>
      </c>
      <c r="G71" s="532">
        <f>G59+G60+G61+G69+G70</f>
        <v>5298</v>
      </c>
      <c r="H71" s="533">
        <f>H59+H60+H61+H69+H70</f>
        <v>4901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35</v>
      </c>
      <c r="D75" s="159">
        <v>128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4085</v>
      </c>
      <c r="D76" s="533">
        <f>SUM(D68:D75)</f>
        <v>3212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5298</v>
      </c>
      <c r="H79" s="535">
        <f>H71+H73+H75+H77</f>
        <v>4901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18</v>
      </c>
      <c r="D88" s="159">
        <v>145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179</v>
      </c>
      <c r="D89" s="159">
        <v>475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197</v>
      </c>
      <c r="D92" s="533">
        <f>SUM(D88:D91)</f>
        <v>620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4356</v>
      </c>
      <c r="D94" s="537">
        <f>D65+D76+D85+D92+D93</f>
        <v>3914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25609</v>
      </c>
      <c r="D95" s="539">
        <f>D94+D56</f>
        <v>22800</v>
      </c>
      <c r="E95" s="191" t="s">
        <v>291</v>
      </c>
      <c r="F95" s="436" t="s">
        <v>292</v>
      </c>
      <c r="G95" s="538">
        <f>G37+G40+G56+G79</f>
        <v>25609</v>
      </c>
      <c r="H95" s="539">
        <f>H37+H40+H56+H79</f>
        <v>22800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45863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2266</v>
      </c>
      <c r="D12" s="276">
        <v>2382</v>
      </c>
      <c r="E12" s="157" t="s">
        <v>303</v>
      </c>
      <c r="F12" s="202" t="s">
        <v>304</v>
      </c>
      <c r="G12" s="275">
        <v>5750</v>
      </c>
      <c r="H12" s="276">
        <v>5683</v>
      </c>
    </row>
    <row r="13" spans="1:9">
      <c r="A13" s="157" t="s">
        <v>305</v>
      </c>
      <c r="B13" s="155" t="s">
        <v>306</v>
      </c>
      <c r="C13" s="275">
        <v>955</v>
      </c>
      <c r="D13" s="276">
        <v>915</v>
      </c>
      <c r="E13" s="157" t="s">
        <v>307</v>
      </c>
      <c r="F13" s="202" t="s">
        <v>308</v>
      </c>
      <c r="G13" s="275">
        <v>209</v>
      </c>
      <c r="H13" s="276"/>
    </row>
    <row r="14" spans="1:9">
      <c r="A14" s="157" t="s">
        <v>309</v>
      </c>
      <c r="B14" s="155" t="s">
        <v>310</v>
      </c>
      <c r="C14" s="275">
        <v>631</v>
      </c>
      <c r="D14" s="276">
        <v>608</v>
      </c>
      <c r="E14" s="157" t="s">
        <v>311</v>
      </c>
      <c r="F14" s="202" t="s">
        <v>312</v>
      </c>
      <c r="G14" s="275">
        <v>119</v>
      </c>
      <c r="H14" s="276">
        <v>29</v>
      </c>
    </row>
    <row r="15" spans="1:9">
      <c r="A15" s="157" t="s">
        <v>313</v>
      </c>
      <c r="B15" s="155" t="s">
        <v>314</v>
      </c>
      <c r="C15" s="275">
        <v>880</v>
      </c>
      <c r="D15" s="276">
        <v>790</v>
      </c>
      <c r="E15" s="157" t="s">
        <v>98</v>
      </c>
      <c r="F15" s="202" t="s">
        <v>315</v>
      </c>
      <c r="G15" s="275">
        <v>106</v>
      </c>
      <c r="H15" s="276">
        <v>187</v>
      </c>
    </row>
    <row r="16" spans="1:9">
      <c r="A16" s="157" t="s">
        <v>316</v>
      </c>
      <c r="B16" s="155" t="s">
        <v>317</v>
      </c>
      <c r="C16" s="275">
        <v>146</v>
      </c>
      <c r="D16" s="276">
        <v>131</v>
      </c>
      <c r="E16" s="198" t="s">
        <v>71</v>
      </c>
      <c r="F16" s="224" t="s">
        <v>318</v>
      </c>
      <c r="G16" s="559">
        <f>SUM(G12:G15)</f>
        <v>6184</v>
      </c>
      <c r="H16" s="560">
        <f>SUM(H12:H15)</f>
        <v>5899</v>
      </c>
    </row>
    <row r="17" spans="1:8" ht="31.5">
      <c r="A17" s="157" t="s">
        <v>319</v>
      </c>
      <c r="B17" s="155" t="s">
        <v>320</v>
      </c>
      <c r="C17" s="275">
        <v>168</v>
      </c>
      <c r="D17" s="276">
        <v>185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64</v>
      </c>
      <c r="D19" s="276">
        <v>46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5110</v>
      </c>
      <c r="D22" s="560">
        <f>SUM(D12:D18)+D19</f>
        <v>5057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90</v>
      </c>
      <c r="D25" s="276">
        <v>108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1</v>
      </c>
      <c r="D27" s="276">
        <v>1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13</v>
      </c>
      <c r="D28" s="276">
        <v>31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104</v>
      </c>
      <c r="D29" s="560">
        <f>SUM(D25:D28)</f>
        <v>140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5214</v>
      </c>
      <c r="D31" s="214">
        <f>D29+D22</f>
        <v>5197</v>
      </c>
      <c r="E31" s="211" t="s">
        <v>357</v>
      </c>
      <c r="F31" s="226" t="s">
        <v>358</v>
      </c>
      <c r="G31" s="213">
        <f>G16+G18+G27</f>
        <v>6184</v>
      </c>
      <c r="H31" s="214">
        <f>H16+H18+H27</f>
        <v>5899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970</v>
      </c>
      <c r="D33" s="205">
        <f>IF((H31-D31)&gt;0,H31-D31,0)</f>
        <v>702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5214</v>
      </c>
      <c r="D36" s="566">
        <f>D31-D34+D35</f>
        <v>5197</v>
      </c>
      <c r="E36" s="222" t="s">
        <v>373</v>
      </c>
      <c r="F36" s="216" t="s">
        <v>374</v>
      </c>
      <c r="G36" s="227">
        <f>G35-G34+G31</f>
        <v>6184</v>
      </c>
      <c r="H36" s="228">
        <f>H35-H34+H31</f>
        <v>5899</v>
      </c>
    </row>
    <row r="37" spans="1:8">
      <c r="A37" s="221" t="s">
        <v>375</v>
      </c>
      <c r="B37" s="193" t="s">
        <v>376</v>
      </c>
      <c r="C37" s="213">
        <f>IF((G36-C36)&gt;0,G36-C36,0)</f>
        <v>970</v>
      </c>
      <c r="D37" s="214">
        <f>IF((H36-D36)&gt;0,H36-D36,0)</f>
        <v>702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970</v>
      </c>
      <c r="D42" s="205">
        <f>+IF((H36-D36-D38)&gt;0,H36-D36-D38,0)</f>
        <v>702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970</v>
      </c>
      <c r="D44" s="228">
        <f>IF(H42=0,IF(D42-D43&gt;0,D42-D43+H43,0),IF(H42-H43&lt;0,H43-H42+D42,0))</f>
        <v>702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6184</v>
      </c>
      <c r="D45" s="562">
        <f>D36+D38+D42</f>
        <v>5899</v>
      </c>
      <c r="E45" s="230" t="s">
        <v>400</v>
      </c>
      <c r="F45" s="232" t="s">
        <v>401</v>
      </c>
      <c r="G45" s="561">
        <f>G42+G36</f>
        <v>6184</v>
      </c>
      <c r="H45" s="562">
        <f>H42+H36</f>
        <v>5899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45863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6264</v>
      </c>
      <c r="D11" s="159">
        <v>5982</v>
      </c>
    </row>
    <row r="12" spans="1:13">
      <c r="A12" s="237" t="s">
        <v>408</v>
      </c>
      <c r="B12" s="147" t="s">
        <v>409</v>
      </c>
      <c r="C12" s="160">
        <v>-3992</v>
      </c>
      <c r="D12" s="159">
        <v>-3799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-995</v>
      </c>
      <c r="D14" s="159">
        <v>-899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-42</v>
      </c>
      <c r="D15" s="159">
        <v>-434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-26</v>
      </c>
      <c r="D16" s="159">
        <v>-9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1208</v>
      </c>
      <c r="D21" s="583">
        <f>SUM(D11:D20)</f>
        <v>840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-2908</v>
      </c>
      <c r="D23" s="159">
        <v>-377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96</v>
      </c>
      <c r="D24" s="159">
        <v>177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-2888</v>
      </c>
      <c r="D33" s="583">
        <f>SUM(D23:D32)</f>
        <v>-200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2425</v>
      </c>
      <c r="D37" s="159">
        <v>500</v>
      </c>
    </row>
    <row r="38" spans="1:13">
      <c r="A38" s="237" t="s">
        <v>457</v>
      </c>
      <c r="B38" s="147" t="s">
        <v>458</v>
      </c>
      <c r="C38" s="160">
        <v>-721</v>
      </c>
      <c r="D38" s="159">
        <v>-876</v>
      </c>
    </row>
    <row r="39" spans="1:13">
      <c r="A39" s="237" t="s">
        <v>459</v>
      </c>
      <c r="B39" s="147" t="s">
        <v>460</v>
      </c>
      <c r="C39" s="160">
        <v>-330</v>
      </c>
      <c r="D39" s="159">
        <v>-354</v>
      </c>
    </row>
    <row r="40" spans="1:13" ht="31.5">
      <c r="A40" s="237" t="s">
        <v>461</v>
      </c>
      <c r="B40" s="147" t="s">
        <v>462</v>
      </c>
      <c r="C40" s="160">
        <v>-110</v>
      </c>
      <c r="D40" s="159">
        <v>-79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-7</v>
      </c>
      <c r="D42" s="159">
        <v>-8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1257</v>
      </c>
      <c r="D43" s="585">
        <f>SUM(D35:D42)</f>
        <v>-817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-423</v>
      </c>
      <c r="D44" s="266">
        <f>D43+D33+D21</f>
        <v>-177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620</v>
      </c>
      <c r="D45" s="268">
        <v>649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197</v>
      </c>
      <c r="D46" s="270">
        <f>D45+D44</f>
        <v>472</v>
      </c>
      <c r="G46" s="148"/>
      <c r="H46" s="148"/>
    </row>
    <row r="47" spans="1:13">
      <c r="A47" s="262" t="s">
        <v>475</v>
      </c>
      <c r="B47" s="271" t="s">
        <v>476</v>
      </c>
      <c r="C47" s="256">
        <v>197</v>
      </c>
      <c r="D47" s="257">
        <v>472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45863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2450</v>
      </c>
      <c r="F13" s="519">
        <f>'1-Баланс'!H23</f>
        <v>3668</v>
      </c>
      <c r="G13" s="519">
        <f>'1-Баланс'!H24</f>
        <v>0</v>
      </c>
      <c r="H13" s="520"/>
      <c r="I13" s="519">
        <f>'1-Баланс'!H29+'1-Баланс'!H32</f>
        <v>1326</v>
      </c>
      <c r="J13" s="519">
        <f>'1-Баланс'!H30+'1-Баланс'!H33</f>
        <v>-9309</v>
      </c>
      <c r="K13" s="520"/>
      <c r="L13" s="519">
        <f>SUM(C13:K13)</f>
        <v>13135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2450</v>
      </c>
      <c r="F17" s="519">
        <f t="shared" si="2"/>
        <v>3668</v>
      </c>
      <c r="G17" s="519">
        <f t="shared" si="2"/>
        <v>0</v>
      </c>
      <c r="H17" s="519">
        <f t="shared" si="2"/>
        <v>0</v>
      </c>
      <c r="I17" s="519">
        <f t="shared" si="2"/>
        <v>1326</v>
      </c>
      <c r="J17" s="519">
        <f t="shared" si="2"/>
        <v>-9309</v>
      </c>
      <c r="K17" s="519">
        <f t="shared" si="2"/>
        <v>0</v>
      </c>
      <c r="L17" s="519">
        <f t="shared" si="1"/>
        <v>13135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970</v>
      </c>
      <c r="J18" s="519">
        <f>+'1-Баланс'!G33</f>
        <v>0</v>
      </c>
      <c r="K18" s="520"/>
      <c r="L18" s="519">
        <f t="shared" si="1"/>
        <v>970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2450</v>
      </c>
      <c r="F31" s="519">
        <f t="shared" si="6"/>
        <v>3668</v>
      </c>
      <c r="G31" s="519">
        <f t="shared" si="6"/>
        <v>0</v>
      </c>
      <c r="H31" s="519">
        <f t="shared" si="6"/>
        <v>0</v>
      </c>
      <c r="I31" s="519">
        <f t="shared" si="6"/>
        <v>2296</v>
      </c>
      <c r="J31" s="519">
        <f t="shared" si="6"/>
        <v>-9309</v>
      </c>
      <c r="K31" s="519">
        <f t="shared" si="6"/>
        <v>0</v>
      </c>
      <c r="L31" s="519">
        <f t="shared" si="1"/>
        <v>14105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2450</v>
      </c>
      <c r="F34" s="522">
        <f t="shared" si="7"/>
        <v>3668</v>
      </c>
      <c r="G34" s="522">
        <f t="shared" si="7"/>
        <v>0</v>
      </c>
      <c r="H34" s="522">
        <f t="shared" si="7"/>
        <v>0</v>
      </c>
      <c r="I34" s="522">
        <f t="shared" si="7"/>
        <v>2296</v>
      </c>
      <c r="J34" s="522">
        <f t="shared" si="7"/>
        <v>-9309</v>
      </c>
      <c r="K34" s="522">
        <f t="shared" si="7"/>
        <v>0</v>
      </c>
      <c r="L34" s="522">
        <f t="shared" si="1"/>
        <v>14105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45863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997</v>
      </c>
      <c r="B12" s="601"/>
      <c r="C12" s="77">
        <v>3</v>
      </c>
      <c r="D12" s="77">
        <v>60</v>
      </c>
      <c r="E12" s="77"/>
      <c r="F12" s="417">
        <f>C12-E12</f>
        <v>3</v>
      </c>
      <c r="G12" s="619"/>
    </row>
    <row r="13" spans="1:7">
      <c r="A13" s="600" t="s">
        <v>998</v>
      </c>
      <c r="B13" s="601"/>
      <c r="C13" s="77"/>
      <c r="D13" s="77">
        <v>100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3</v>
      </c>
      <c r="D27" s="419"/>
      <c r="E27" s="419">
        <f>SUM(E12:E26)</f>
        <v>0</v>
      </c>
      <c r="F27" s="419">
        <f>SUM(F12:F26)</f>
        <v>3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3</v>
      </c>
      <c r="D79" s="419"/>
      <c r="E79" s="419">
        <f>E78+E61+E44+E27</f>
        <v>0</v>
      </c>
      <c r="F79" s="419">
        <f>F78+F61+F44+F27</f>
        <v>3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45863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5412</v>
      </c>
      <c r="E11" s="287"/>
      <c r="F11" s="287"/>
      <c r="G11" s="283">
        <f>D11+E11-F11</f>
        <v>5412</v>
      </c>
      <c r="H11" s="287"/>
      <c r="I11" s="287"/>
      <c r="J11" s="283">
        <f>G11+H11-I11</f>
        <v>5412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5412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3748</v>
      </c>
      <c r="E12" s="287"/>
      <c r="F12" s="287"/>
      <c r="G12" s="283">
        <f t="shared" ref="G12:G42" si="2">D12+E12-F12</f>
        <v>3748</v>
      </c>
      <c r="H12" s="287"/>
      <c r="I12" s="287"/>
      <c r="J12" s="283">
        <f t="shared" ref="J12:J42" si="3">G12+H12-I12</f>
        <v>3748</v>
      </c>
      <c r="K12" s="287">
        <v>407</v>
      </c>
      <c r="L12" s="287">
        <v>35</v>
      </c>
      <c r="M12" s="287"/>
      <c r="N12" s="283">
        <f t="shared" ref="N12:N42" si="4">K12+L12-M12</f>
        <v>442</v>
      </c>
      <c r="O12" s="287"/>
      <c r="P12" s="287"/>
      <c r="Q12" s="283">
        <f t="shared" si="0"/>
        <v>442</v>
      </c>
      <c r="R12" s="297">
        <f t="shared" si="1"/>
        <v>3306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18356</v>
      </c>
      <c r="E13" s="287">
        <v>589</v>
      </c>
      <c r="F13" s="287">
        <v>10</v>
      </c>
      <c r="G13" s="283">
        <f t="shared" si="2"/>
        <v>18935</v>
      </c>
      <c r="H13" s="287"/>
      <c r="I13" s="287"/>
      <c r="J13" s="283">
        <f t="shared" si="3"/>
        <v>18935</v>
      </c>
      <c r="K13" s="287">
        <v>11560</v>
      </c>
      <c r="L13" s="287">
        <v>463</v>
      </c>
      <c r="M13" s="287">
        <v>2</v>
      </c>
      <c r="N13" s="283">
        <f t="shared" si="4"/>
        <v>12021</v>
      </c>
      <c r="O13" s="287"/>
      <c r="P13" s="287"/>
      <c r="Q13" s="283">
        <f t="shared" si="0"/>
        <v>12021</v>
      </c>
      <c r="R13" s="297">
        <f t="shared" si="1"/>
        <v>6914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841</v>
      </c>
      <c r="E15" s="287"/>
      <c r="F15" s="287">
        <v>28</v>
      </c>
      <c r="G15" s="283">
        <f t="shared" si="2"/>
        <v>813</v>
      </c>
      <c r="H15" s="287"/>
      <c r="I15" s="287"/>
      <c r="J15" s="283">
        <f t="shared" si="3"/>
        <v>813</v>
      </c>
      <c r="K15" s="287">
        <v>550</v>
      </c>
      <c r="L15" s="287">
        <v>46</v>
      </c>
      <c r="M15" s="287">
        <v>28</v>
      </c>
      <c r="N15" s="283">
        <f t="shared" si="4"/>
        <v>568</v>
      </c>
      <c r="O15" s="287"/>
      <c r="P15" s="287"/>
      <c r="Q15" s="283">
        <f t="shared" si="0"/>
        <v>568</v>
      </c>
      <c r="R15" s="297">
        <f t="shared" si="1"/>
        <v>245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949</v>
      </c>
      <c r="E16" s="287">
        <v>42</v>
      </c>
      <c r="F16" s="287"/>
      <c r="G16" s="283">
        <f t="shared" si="2"/>
        <v>991</v>
      </c>
      <c r="H16" s="287"/>
      <c r="I16" s="287"/>
      <c r="J16" s="283">
        <f t="shared" si="3"/>
        <v>991</v>
      </c>
      <c r="K16" s="287">
        <v>659</v>
      </c>
      <c r="L16" s="287">
        <v>33</v>
      </c>
      <c r="M16" s="287"/>
      <c r="N16" s="283">
        <f t="shared" si="4"/>
        <v>692</v>
      </c>
      <c r="O16" s="287"/>
      <c r="P16" s="287"/>
      <c r="Q16" s="283">
        <f t="shared" si="0"/>
        <v>692</v>
      </c>
      <c r="R16" s="297">
        <f t="shared" si="1"/>
        <v>299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2362</v>
      </c>
      <c r="F17" s="287"/>
      <c r="G17" s="283">
        <f t="shared" si="2"/>
        <v>4071</v>
      </c>
      <c r="H17" s="287"/>
      <c r="I17" s="287"/>
      <c r="J17" s="283">
        <f t="shared" si="3"/>
        <v>4071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4071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3074</v>
      </c>
      <c r="E18" s="287"/>
      <c r="F18" s="287"/>
      <c r="G18" s="283">
        <f t="shared" si="2"/>
        <v>3074</v>
      </c>
      <c r="H18" s="287"/>
      <c r="I18" s="287"/>
      <c r="J18" s="283">
        <f t="shared" si="3"/>
        <v>3074</v>
      </c>
      <c r="K18" s="287">
        <v>2122</v>
      </c>
      <c r="L18" s="287">
        <v>45</v>
      </c>
      <c r="M18" s="287"/>
      <c r="N18" s="283">
        <f t="shared" si="4"/>
        <v>2167</v>
      </c>
      <c r="O18" s="287"/>
      <c r="P18" s="287"/>
      <c r="Q18" s="283">
        <f t="shared" si="0"/>
        <v>2167</v>
      </c>
      <c r="R18" s="297">
        <f t="shared" si="1"/>
        <v>907</v>
      </c>
    </row>
    <row r="19" spans="1:18">
      <c r="A19" s="296"/>
      <c r="B19" s="281" t="s">
        <v>552</v>
      </c>
      <c r="C19" s="129" t="s">
        <v>615</v>
      </c>
      <c r="D19" s="288">
        <f>SUM(D11:D18)</f>
        <v>34089</v>
      </c>
      <c r="E19" s="288">
        <f>SUM(E11:E18)</f>
        <v>2993</v>
      </c>
      <c r="F19" s="288">
        <f>SUM(F11:F18)</f>
        <v>38</v>
      </c>
      <c r="G19" s="283">
        <f t="shared" si="2"/>
        <v>37044</v>
      </c>
      <c r="H19" s="288">
        <f>SUM(H11:H18)</f>
        <v>0</v>
      </c>
      <c r="I19" s="288">
        <f>SUM(I11:I18)</f>
        <v>0</v>
      </c>
      <c r="J19" s="283">
        <f t="shared" si="3"/>
        <v>37044</v>
      </c>
      <c r="K19" s="288">
        <f>SUM(K11:K18)</f>
        <v>15298</v>
      </c>
      <c r="L19" s="288">
        <f>SUM(L11:L18)</f>
        <v>622</v>
      </c>
      <c r="M19" s="288">
        <f>SUM(M11:M18)</f>
        <v>30</v>
      </c>
      <c r="N19" s="283">
        <f t="shared" si="4"/>
        <v>15890</v>
      </c>
      <c r="O19" s="288">
        <f>SUM(O11:O18)</f>
        <v>0</v>
      </c>
      <c r="P19" s="288">
        <f>SUM(P11:P18)</f>
        <v>0</v>
      </c>
      <c r="Q19" s="283">
        <f t="shared" si="0"/>
        <v>15890</v>
      </c>
      <c r="R19" s="297">
        <f t="shared" si="1"/>
        <v>21154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2088</v>
      </c>
      <c r="E25" s="287">
        <v>6</v>
      </c>
      <c r="F25" s="287"/>
      <c r="G25" s="283">
        <f t="shared" si="2"/>
        <v>2094</v>
      </c>
      <c r="H25" s="287"/>
      <c r="I25" s="287"/>
      <c r="J25" s="283">
        <f t="shared" si="3"/>
        <v>2094</v>
      </c>
      <c r="K25" s="287">
        <v>1998</v>
      </c>
      <c r="L25" s="287">
        <v>8</v>
      </c>
      <c r="M25" s="287"/>
      <c r="N25" s="283">
        <f t="shared" si="4"/>
        <v>2006</v>
      </c>
      <c r="O25" s="287"/>
      <c r="P25" s="287"/>
      <c r="Q25" s="283">
        <f t="shared" si="0"/>
        <v>2006</v>
      </c>
      <c r="R25" s="297">
        <f t="shared" si="1"/>
        <v>88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8</v>
      </c>
      <c r="E27" s="287">
        <v>7</v>
      </c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6</v>
      </c>
      <c r="L27" s="287">
        <v>1</v>
      </c>
      <c r="M27" s="287"/>
      <c r="N27" s="283">
        <f t="shared" si="4"/>
        <v>7</v>
      </c>
      <c r="O27" s="287"/>
      <c r="P27" s="287"/>
      <c r="Q27" s="283">
        <f t="shared" si="0"/>
        <v>7</v>
      </c>
      <c r="R27" s="297">
        <f t="shared" si="1"/>
        <v>8</v>
      </c>
    </row>
    <row r="28" spans="1:18">
      <c r="A28" s="296"/>
      <c r="B28" s="281" t="s">
        <v>561</v>
      </c>
      <c r="C28" s="131" t="s">
        <v>631</v>
      </c>
      <c r="D28" s="290">
        <f>SUM(D24:D27)</f>
        <v>2096</v>
      </c>
      <c r="E28" s="290">
        <f t="shared" ref="E28:P28" si="5">SUM(E24:E27)</f>
        <v>13</v>
      </c>
      <c r="F28" s="290">
        <f t="shared" si="5"/>
        <v>0</v>
      </c>
      <c r="G28" s="291">
        <f t="shared" si="2"/>
        <v>2109</v>
      </c>
      <c r="H28" s="290">
        <f t="shared" si="5"/>
        <v>0</v>
      </c>
      <c r="I28" s="290">
        <f t="shared" si="5"/>
        <v>0</v>
      </c>
      <c r="J28" s="291">
        <f t="shared" si="3"/>
        <v>2109</v>
      </c>
      <c r="K28" s="290">
        <f t="shared" si="5"/>
        <v>2004</v>
      </c>
      <c r="L28" s="290">
        <f t="shared" si="5"/>
        <v>9</v>
      </c>
      <c r="M28" s="290">
        <f t="shared" si="5"/>
        <v>0</v>
      </c>
      <c r="N28" s="291">
        <f t="shared" si="4"/>
        <v>2013</v>
      </c>
      <c r="O28" s="290">
        <f t="shared" si="5"/>
        <v>0</v>
      </c>
      <c r="P28" s="290">
        <f t="shared" si="5"/>
        <v>0</v>
      </c>
      <c r="Q28" s="291">
        <f t="shared" si="0"/>
        <v>2013</v>
      </c>
      <c r="R28" s="300">
        <f t="shared" si="1"/>
        <v>96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</v>
      </c>
      <c r="H30" s="293">
        <f t="shared" si="6"/>
        <v>0</v>
      </c>
      <c r="I30" s="293">
        <f t="shared" si="6"/>
        <v>0</v>
      </c>
      <c r="J30" s="293">
        <f t="shared" si="3"/>
        <v>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</v>
      </c>
    </row>
    <row r="31" spans="1:18">
      <c r="A31" s="296"/>
      <c r="B31" s="280" t="s">
        <v>127</v>
      </c>
      <c r="C31" s="126" t="s">
        <v>636</v>
      </c>
      <c r="D31" s="287">
        <v>3</v>
      </c>
      <c r="E31" s="287"/>
      <c r="F31" s="287"/>
      <c r="G31" s="283">
        <f t="shared" si="2"/>
        <v>3</v>
      </c>
      <c r="H31" s="287"/>
      <c r="I31" s="287"/>
      <c r="J31" s="283">
        <f t="shared" si="3"/>
        <v>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</v>
      </c>
      <c r="H41" s="288">
        <f t="shared" si="10"/>
        <v>0</v>
      </c>
      <c r="I41" s="288">
        <f t="shared" si="10"/>
        <v>0</v>
      </c>
      <c r="J41" s="283">
        <f t="shared" si="3"/>
        <v>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36188</v>
      </c>
      <c r="E43" s="306">
        <f>E19+E20+E22+E28+E41+E42</f>
        <v>3006</v>
      </c>
      <c r="F43" s="306">
        <f t="shared" ref="F43:R43" si="11">F19+F20+F22+F28+F41+F42</f>
        <v>38</v>
      </c>
      <c r="G43" s="306">
        <f t="shared" si="11"/>
        <v>39156</v>
      </c>
      <c r="H43" s="306">
        <f t="shared" si="11"/>
        <v>0</v>
      </c>
      <c r="I43" s="306">
        <f t="shared" si="11"/>
        <v>0</v>
      </c>
      <c r="J43" s="306">
        <f t="shared" si="11"/>
        <v>39156</v>
      </c>
      <c r="K43" s="306">
        <f t="shared" si="11"/>
        <v>17302</v>
      </c>
      <c r="L43" s="306">
        <f t="shared" si="11"/>
        <v>631</v>
      </c>
      <c r="M43" s="306">
        <f t="shared" si="11"/>
        <v>30</v>
      </c>
      <c r="N43" s="306">
        <f t="shared" si="11"/>
        <v>17903</v>
      </c>
      <c r="O43" s="306">
        <f t="shared" si="11"/>
        <v>0</v>
      </c>
      <c r="P43" s="306">
        <f t="shared" si="11"/>
        <v>0</v>
      </c>
      <c r="Q43" s="306">
        <f t="shared" si="11"/>
        <v>17903</v>
      </c>
      <c r="R43" s="307">
        <f t="shared" si="11"/>
        <v>21253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45863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75" zoomScaleNormal="7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2656</v>
      </c>
      <c r="D26" s="319">
        <f>SUM(D27:D29)</f>
        <v>2656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96</v>
      </c>
      <c r="D27" s="325">
        <v>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2560</v>
      </c>
      <c r="D28" s="325">
        <v>2560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1292</v>
      </c>
      <c r="D30" s="325">
        <v>1292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5</v>
      </c>
      <c r="D31" s="325">
        <v>5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97</v>
      </c>
      <c r="D32" s="325">
        <v>97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35</v>
      </c>
      <c r="D40" s="319">
        <f>SUM(D41:D44)</f>
        <v>35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35</v>
      </c>
      <c r="D44" s="325">
        <v>35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4085</v>
      </c>
      <c r="D45" s="386">
        <f>D26+D30+D31+D33+D32+D34+D35+D40</f>
        <v>4085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4085</v>
      </c>
      <c r="D46" s="392">
        <f>D45+D23+D21+D11</f>
        <v>4085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4396</v>
      </c>
      <c r="D58" s="113">
        <f>D59+D61</f>
        <v>0</v>
      </c>
      <c r="E58" s="111">
        <f t="shared" si="1"/>
        <v>4396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4396</v>
      </c>
      <c r="D59" s="160"/>
      <c r="E59" s="111">
        <f t="shared" si="1"/>
        <v>4396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1136</v>
      </c>
      <c r="D66" s="160"/>
      <c r="E66" s="111">
        <f t="shared" si="1"/>
        <v>1136</v>
      </c>
      <c r="F66" s="159"/>
    </row>
    <row r="67" spans="1:6">
      <c r="A67" s="327" t="s">
        <v>757</v>
      </c>
      <c r="B67" s="112" t="s">
        <v>758</v>
      </c>
      <c r="C67" s="160">
        <v>1136</v>
      </c>
      <c r="D67" s="160"/>
      <c r="E67" s="111">
        <f t="shared" si="1"/>
        <v>1136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5532</v>
      </c>
      <c r="D68" s="384">
        <f>D54+D58+D63+D64+D65+D66</f>
        <v>0</v>
      </c>
      <c r="E68" s="382">
        <f t="shared" si="1"/>
        <v>5532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674</v>
      </c>
      <c r="D70" s="160"/>
      <c r="E70" s="111">
        <f t="shared" si="1"/>
        <v>674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167</v>
      </c>
      <c r="D73" s="113">
        <f>SUM(D74:D76)</f>
        <v>167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94</v>
      </c>
      <c r="D74" s="160">
        <v>94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2701</v>
      </c>
      <c r="D77" s="113">
        <f>D78+D80</f>
        <v>2701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2701</v>
      </c>
      <c r="D78" s="160">
        <v>2701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509</v>
      </c>
      <c r="D82" s="113">
        <f>SUM(D83:D86)</f>
        <v>509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509</v>
      </c>
      <c r="D86" s="160">
        <v>509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1921</v>
      </c>
      <c r="D87" s="111">
        <f>SUM(D88:D92)+D96</f>
        <v>1921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1727</v>
      </c>
      <c r="D89" s="160">
        <v>1727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117</v>
      </c>
      <c r="D91" s="160">
        <v>117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26</v>
      </c>
      <c r="D92" s="113">
        <f>SUM(D93:D95)</f>
        <v>26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1</v>
      </c>
      <c r="D94" s="160">
        <v>1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25</v>
      </c>
      <c r="D95" s="160">
        <v>25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51</v>
      </c>
      <c r="D96" s="160">
        <v>51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5298</v>
      </c>
      <c r="D98" s="382">
        <f>D87+D82+D77+D73+D97</f>
        <v>5298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11504</v>
      </c>
      <c r="D99" s="376">
        <f>D98+D70+D68</f>
        <v>5298</v>
      </c>
      <c r="E99" s="376">
        <f>E98+E70+E68</f>
        <v>6206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45863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45863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LOBiodQtNlGMHO7LYzw7mos0sPsa+DYRBdI8hr/GDq4=</DigestValue>
    </Reference>
    <Reference Type="http://www.w3.org/2000/09/xmldsig#Object" URI="#idOfficeObject">
      <DigestMethod Algorithm="http://www.w3.org/2001/04/xmlenc#sha256"/>
      <DigestValue>V4ygcKOm7d2oSWNuuMwiz9ews7XvnHqgcSsAse1gLSQ=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CAiHqU49zPpQF1LzM3ZsAMYHwXiz8XLRhEEy8EUpeJI=</DigestValue>
    </Reference>
  </SignedInfo>
  <SignatureValue>qWiQStc9rggVDCTWI/QYxXxUPjqYkgaskdnFqrE1KgoXOJpZyrcVR6nmzzMt3FQ4tITCdGWqVIP/
cST1Y+KSYKKBJNR9KPuFLOKmVW3FlfSAv912yzqTI0qImvwsrCUMuol9BY8W0S4Fqt55UhnZJGu/
xpUSLPLAtrwpBX/h0NJ1FH246ClcH9p6Ofy3IZsu5deful4n9scM5xzDNdXA91TFCPvjoGo2MV5C
ijP/I6Km3+p4fgEyOWi4iG/KjmuHU4OJDW5XBZm650uQv7h6nEV99l5Vrjr/ybm1R/1xZ8gJjKNn
p18Y9OMUDLyIXZJcxCmGiTR+Ai1ER9CdouHkQQ==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AE53wZHp/3AvGkpFAWIVI0M3NtT+MdAWLwU5GTuCCzc=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y27ZY6xRyMYKaCfoJ2kPf6Us4Rg7nVvpi5kvv+rZgbE=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fJ4KlpooOvSBd0kryLYHO5ddBGpRvU1Fnh4+eZqnsRs=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8GOi8iyKSVtdvxs3h1VZWX1NNuuXhYuwOYpzeeGqZ4E=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YaZ37uiiDmrLYG19TqtFoWqT16SUQ6ez/a8mE8kFuLM=</DigestValue>
      </Reference>
      <Reference URI="/xl/worksheets/sheet10.xml?ContentType=application/vnd.openxmlformats-officedocument.spreadsheetml.worksheet+xml">
        <DigestMethod Algorithm="http://www.w3.org/2001/04/xmlenc#sha256"/>
        <DigestValue>d8LHC1Rqh3gwP+H8O3AIVgYIvZVHQnF7LISmnaPiO3M=</DigestValue>
      </Reference>
      <Reference URI="/xl/worksheets/sheet11.xml?ContentType=application/vnd.openxmlformats-officedocument.spreadsheetml.worksheet+xml">
        <DigestMethod Algorithm="http://www.w3.org/2001/04/xmlenc#sha256"/>
        <DigestValue>AYxtskUwkesMGgTHB2675I1NADLONopUOBjcodzHBGE=</DigestValue>
      </Reference>
      <Reference URI="/xl/worksheets/sheet12.xml?ContentType=application/vnd.openxmlformats-officedocument.spreadsheetml.worksheet+xml">
        <DigestMethod Algorithm="http://www.w3.org/2001/04/xmlenc#sha256"/>
        <DigestValue>wlC7w+XTyGQZm+EfcDQMuzAqPOD2LtVMJGLUTIuOzVI=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KJkgD0FUj4ZGXJvkF6Frjn1OZpHrxPkoe1jnagTJz74=</DigestValue>
      </Reference>
      <Reference URI="/xl/worksheets/sheet3.xml?ContentType=application/vnd.openxmlformats-officedocument.spreadsheetml.worksheet+xml">
        <DigestMethod Algorithm="http://www.w3.org/2001/04/xmlenc#sha256"/>
        <DigestValue>/YePu6mhfNvpg5w409MEgc7XMQA2UmF1TlmnvPr8uaA=</DigestValue>
      </Reference>
      <Reference URI="/xl/worksheets/sheet4.xml?ContentType=application/vnd.openxmlformats-officedocument.spreadsheetml.worksheet+xml">
        <DigestMethod Algorithm="http://www.w3.org/2001/04/xmlenc#sha256"/>
        <DigestValue>rP4oIL6Kwg5Bik+w9gaK+Gf13Q7u8bTxTdw9AnWI01E=</DigestValue>
      </Reference>
      <Reference URI="/xl/worksheets/sheet5.xml?ContentType=application/vnd.openxmlformats-officedocument.spreadsheetml.worksheet+xml">
        <DigestMethod Algorithm="http://www.w3.org/2001/04/xmlenc#sha256"/>
        <DigestValue>SLrWXlqbTB6sFU1aU+KF6zDZUaPDRG70lROQGBCz4uk=</DigestValue>
      </Reference>
      <Reference URI="/xl/worksheets/sheet6.xml?ContentType=application/vnd.openxmlformats-officedocument.spreadsheetml.worksheet+xml">
        <DigestMethod Algorithm="http://www.w3.org/2001/04/xmlenc#sha256"/>
        <DigestValue>eLzS5KrRGbcc2YLE4ooci5I0s1kM5ER0r+TFGY6kW7I=</DigestValue>
      </Reference>
      <Reference URI="/xl/worksheets/sheet7.xml?ContentType=application/vnd.openxmlformats-officedocument.spreadsheetml.worksheet+xml">
        <DigestMethod Algorithm="http://www.w3.org/2001/04/xmlenc#sha256"/>
        <DigestValue>9UiWivShYDmyb2Nr7LJ4QCqMzn+hW8QXEE6y2KFRIX8=</DigestValue>
      </Reference>
      <Reference URI="/xl/worksheets/sheet8.xml?ContentType=application/vnd.openxmlformats-officedocument.spreadsheetml.worksheet+xml">
        <DigestMethod Algorithm="http://www.w3.org/2001/04/xmlenc#sha256"/>
        <DigestValue>jRcHDwmJ2Xe2mGxpgjby5nUf5A+fbjkFoADQjkhdzWk=</DigestValue>
      </Reference>
      <Reference URI="/xl/worksheets/sheet9.xml?ContentType=application/vnd.openxmlformats-officedocument.spreadsheetml.worksheet+xml">
        <DigestMethod Algorithm="http://www.w3.org/2001/04/xmlenc#sha256"/>
        <DigestValue>gStxyiJoKgi9GgUWTaOprFO+BheRO+Zu1f/xIx/+dTI=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2025-07-25T06:37:46Z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2025-07-25T06:37:46Z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RazIt4qbF1v4YyK9ZWWlHVSS+qZQV7fwrLgUfYphrBk=</DigestValue>
    </Reference>
    <Reference Type="http://www.w3.org/2000/09/xmldsig#Object" URI="#idOfficeObject">
      <DigestMethod Algorithm="http://www.w3.org/2001/04/xmlenc#sha256"/>
      <DigestValue>V4ygcKOm7d2oSWNuuMwiz9ews7XvnHqgcSsAse1gLSQ=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Y2q/4IRXqXS0yO8BGjilzNI9YzaHbZCrZSoQ10rA3ZA=</DigestValue>
    </Reference>
  </SignedInfo>
  <SignatureValue>CizbqvdET39KivxhvcWLkuV5axCIGhr3YPWTMqYRkQVDAe+1tw4ZQXFPWXhGEOBHtnOB38QEaGtJ
tKZfWtfavCPko4TNgAgs1nF4Se95knZY0gOQMwV/+2QwJ8XI/5U9Bhnefu/wVqMXo23TaTlyyxqG
/az2b/hV1r3jdzqYCNuTbs16Bp3eZ50ELtsl0YMvil2Lb9zTULruO50tZHk+ao4HlxR2I4TH3C90
LZH6bZDI4VPb5M5fFvb6SN4FEnnZuXNoV05ULpd07mJ0kLInTpwDkZv8Fe8NMhdC8BcXN7vOSZBz
ctTzexf8fgeihAIOhVSBmFlu1nVFtPbl5SXBDw==</SignatureValue>
  <KeyInfo>
    <X509Data>
      <X509Certificate>MIIHKTCCBRGgAwIBAgIIEzBjNh5p2GwwDQYJKoZIhvcNAQELBQAwgYAxJDAiBgNVBAMMG1N0YW1wSVQgR2xvYmFsIFF1YWxpZmllZCBDQTEYMBYGA1UEYQwPTlRSQkctODMxNjQxNzkxMSEwHwYDVQQKDBhJbmZvcm1hdGlvbiBTZXJ2aWNlcyBKU0MxDjAMBgNVBAcMBVNvZmlhMQswCQYDVQQGEwJCRzAeFw0yMzAxMTMwNzI3NTFaFw0yNjAxMTIwNzI3NTFaMIHQMR0wGwYJKoZIhvcNAQkBFg5zdmdAZGVkcmF4LmNvbTEfMB0GA1UEAwwWU3RlZmFuIFZhc2lsZXYgR2VuY2hldjEZMBcGA1UEBRMQUE5PQkctNzQwOTIwNzI2MDEPMA0GA1UEKgwGU3RlZmFuMRAwDgYDVQQEDAdHZW5jaGV2MRgwFgYDVQRhDA9OVFJCRy0xMzA0NzIxMjUxEzARBgNVBAoMCkJpbGJvcmQgQUQxFDASBgNVBAcMC1NvZmlhLTE0NjMuMQswCQYDVQQGEwJCRzCCASIwDQYJKoZIhvcNAQEBBQADggEPADCCAQoCggEBALVQ/mZIPmmeCd0JQP5dL0RTx5Yq2jMJOa7nnQYMKsECZPytjFvaKQHBYNenI8MsjVKi9Y15KdLCBnZRBHovcN4me5MhetD+VXUyTjY7Yp//9NbgQfP8EL/bTk8PlKe4c69s0w9/JI353UbGE4kDwFW/VJr6MGWCTGfiR2ogtedc7KL302IXIRtdfqhjQiE+YZ4xe+Gu4RbhXDMFoOKNULpfm8GN+EcgUpPxOivKXFNQSw5gi6RX+q+3ILxbSoxjsdssWK+2rGQDyImini4djCJPOS60hEFqKgNx3GL5Yz+gw5zfgl/kTYlU6wCVeT6ooADHKrOsBAGesylb0ztfAiUCAwEAAaOCAlMwggJPMIGABggrBgEFBQcBAQR0MHIwSgYIKwYBBQUHMAKGPmh0dHA6Ly93d3cuc3RhbXBpdC5vcmcvcmVwb3NpdG9yeS9zdGFtcGl0X2dsb2JhbF9xdWFsaWZpZWQuY3J0MCQGCCsGAQUFBzABhhhodHRwOi8vb2NzcC5zdGFtcGl0Lm9yZy8wHQYDVR0OBBYEFP+wNV276xznujB2lhsbKBIxTd/y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Bjh8aJ8IA5Azp1Uds0bOchNH+qNxC5HJjqR0at8w97yAkeq9h2DRrL1qI7jYKADQmnnCLUILPH9gCpLJwWhyOQXy7QSUGXkMKUCNdZvr2OE/z+QT/mtWd2EzVXljfdVKpQ6jNuo3ujUdpDtbFchgT6KSBx816CCRt0aOj5kxgTS9yiWrtDx4ORqyPctXXEKNcJ4R3LLj+uiZVmmaK5+DgVVJAytint2vINdEYWreJ9aotCwen//BIhL7f7JW3cfwaUw3b3HBxJJ04KN0erxZiost/9C2i9GZ5pGPkBs8g1D0L7z8f6kNcOu72yus+5UHVK4KOW363OOQNz4OvdGY6jOKVdGt1/RGOMLjOZuvPiAISnBOjSySDj7oSE3pxwF35321AfaAp98X5+Q9xVkP5FOT5mx/Gh2S57s1bZOOa+Bpjmy3Qdm1rnc/5TdQVOEM312yfG72ddFrHMxKQX2w2xEzD4CeRhc/GlFTmN+Azgw0iRQsEGRovsprMlid4xPJ5Hqdk/0xOrQEWuhLoTKyRnjcTPJgkzsXZz67CNUllUkCZKBoXMedBvyyAwVLRkzCkW6zTH+TzCTdTWw0SBxFTxM+RNZ0toHJt37QAtj3tefl82PWf6iyEwoggx1CXO9OV4s+kixmDzItY/A4IDYo3Yb4Q5fCxRoUWSHYk9NDO0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AE53wZHp/3AvGkpFAWIVI0M3NtT+MdAWLwU5GTuCCzc=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y27ZY6xRyMYKaCfoJ2kPf6Us4Rg7nVvpi5kvv+rZgbE=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fJ4KlpooOvSBd0kryLYHO5ddBGpRvU1Fnh4+eZqnsRs=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8GOi8iyKSVtdvxs3h1VZWX1NNuuXhYuwOYpzeeGqZ4E=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YaZ37uiiDmrLYG19TqtFoWqT16SUQ6ez/a8mE8kFuLM=</DigestValue>
      </Reference>
      <Reference URI="/xl/worksheets/sheet10.xml?ContentType=application/vnd.openxmlformats-officedocument.spreadsheetml.worksheet+xml">
        <DigestMethod Algorithm="http://www.w3.org/2001/04/xmlenc#sha256"/>
        <DigestValue>d8LHC1Rqh3gwP+H8O3AIVgYIvZVHQnF7LISmnaPiO3M=</DigestValue>
      </Reference>
      <Reference URI="/xl/worksheets/sheet11.xml?ContentType=application/vnd.openxmlformats-officedocument.spreadsheetml.worksheet+xml">
        <DigestMethod Algorithm="http://www.w3.org/2001/04/xmlenc#sha256"/>
        <DigestValue>AYxtskUwkesMGgTHB2675I1NADLONopUOBjcodzHBGE=</DigestValue>
      </Reference>
      <Reference URI="/xl/worksheets/sheet12.xml?ContentType=application/vnd.openxmlformats-officedocument.spreadsheetml.worksheet+xml">
        <DigestMethod Algorithm="http://www.w3.org/2001/04/xmlenc#sha256"/>
        <DigestValue>wlC7w+XTyGQZm+EfcDQMuzAqPOD2LtVMJGLUTIuOzVI=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KJkgD0FUj4ZGXJvkF6Frjn1OZpHrxPkoe1jnagTJz74=</DigestValue>
      </Reference>
      <Reference URI="/xl/worksheets/sheet3.xml?ContentType=application/vnd.openxmlformats-officedocument.spreadsheetml.worksheet+xml">
        <DigestMethod Algorithm="http://www.w3.org/2001/04/xmlenc#sha256"/>
        <DigestValue>/YePu6mhfNvpg5w409MEgc7XMQA2UmF1TlmnvPr8uaA=</DigestValue>
      </Reference>
      <Reference URI="/xl/worksheets/sheet4.xml?ContentType=application/vnd.openxmlformats-officedocument.spreadsheetml.worksheet+xml">
        <DigestMethod Algorithm="http://www.w3.org/2001/04/xmlenc#sha256"/>
        <DigestValue>rP4oIL6Kwg5Bik+w9gaK+Gf13Q7u8bTxTdw9AnWI01E=</DigestValue>
      </Reference>
      <Reference URI="/xl/worksheets/sheet5.xml?ContentType=application/vnd.openxmlformats-officedocument.spreadsheetml.worksheet+xml">
        <DigestMethod Algorithm="http://www.w3.org/2001/04/xmlenc#sha256"/>
        <DigestValue>SLrWXlqbTB6sFU1aU+KF6zDZUaPDRG70lROQGBCz4uk=</DigestValue>
      </Reference>
      <Reference URI="/xl/worksheets/sheet6.xml?ContentType=application/vnd.openxmlformats-officedocument.spreadsheetml.worksheet+xml">
        <DigestMethod Algorithm="http://www.w3.org/2001/04/xmlenc#sha256"/>
        <DigestValue>eLzS5KrRGbcc2YLE4ooci5I0s1kM5ER0r+TFGY6kW7I=</DigestValue>
      </Reference>
      <Reference URI="/xl/worksheets/sheet7.xml?ContentType=application/vnd.openxmlformats-officedocument.spreadsheetml.worksheet+xml">
        <DigestMethod Algorithm="http://www.w3.org/2001/04/xmlenc#sha256"/>
        <DigestValue>9UiWivShYDmyb2Nr7LJ4QCqMzn+hW8QXEE6y2KFRIX8=</DigestValue>
      </Reference>
      <Reference URI="/xl/worksheets/sheet8.xml?ContentType=application/vnd.openxmlformats-officedocument.spreadsheetml.worksheet+xml">
        <DigestMethod Algorithm="http://www.w3.org/2001/04/xmlenc#sha256"/>
        <DigestValue>jRcHDwmJ2Xe2mGxpgjby5nUf5A+fbjkFoADQjkhdzWk=</DigestValue>
      </Reference>
      <Reference URI="/xl/worksheets/sheet9.xml?ContentType=application/vnd.openxmlformats-officedocument.spreadsheetml.worksheet+xml">
        <DigestMethod Algorithm="http://www.w3.org/2001/04/xmlenc#sha256"/>
        <DigestValue>gStxyiJoKgi9GgUWTaOprFO+BheRO+Zu1f/xIx/+dTI=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2025-07-25T07:38:59Z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2025-07-25T07:38:59Z</xd:SigningTime>
          <xd:SigningCertificate>
            <xd:Cert>
              <xd:CertDigest>
                <DigestMethod Algorithm="http://www.w3.org/2001/04/xmlenc#sha256"/>
                <DigestValue>19rfFw43tKZCOo+bYA4C6qBrA5PsyOeiisfY4+cLlgI=</DigestValue>
              </xd:CertDigest>
              <xd:IssuerSerial>
                <X509IssuerName>C=BG, L=Sofia, O=Information Services JSC, OID.2.5.4.97=NTRBG-831641791, CN=StampIT Global Qualified CA</X509IssuerName>
                <X509SerialNumber>1382714169692379244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2025-07-25T06:28:33Z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